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75" windowWidth="20955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65" i="1" l="1"/>
  <c r="J265" i="1"/>
  <c r="I265" i="1"/>
  <c r="H265" i="1"/>
  <c r="G265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A308" i="1"/>
  <c r="L307" i="1"/>
  <c r="J307" i="1"/>
  <c r="I307" i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F131" i="1"/>
  <c r="I257" i="1"/>
  <c r="F89" i="1"/>
  <c r="I341" i="1"/>
  <c r="G425" i="1"/>
  <c r="J551" i="1"/>
  <c r="H551" i="1"/>
  <c r="I215" i="1"/>
  <c r="G299" i="1"/>
  <c r="J425" i="1"/>
  <c r="H509" i="1"/>
  <c r="F593" i="1"/>
  <c r="I173" i="1"/>
  <c r="G257" i="1"/>
  <c r="F47" i="1"/>
  <c r="I47" i="1"/>
  <c r="G131" i="1"/>
  <c r="J257" i="1"/>
  <c r="H341" i="1"/>
  <c r="F425" i="1"/>
  <c r="I551" i="1"/>
  <c r="I131" i="1"/>
  <c r="G215" i="1"/>
  <c r="J341" i="1"/>
  <c r="H425" i="1"/>
  <c r="F509" i="1"/>
  <c r="I425" i="1"/>
  <c r="G509" i="1"/>
  <c r="G89" i="1"/>
  <c r="J215" i="1"/>
  <c r="H299" i="1"/>
  <c r="F383" i="1"/>
  <c r="I509" i="1"/>
  <c r="G593" i="1"/>
  <c r="F215" i="1"/>
  <c r="J131" i="1"/>
  <c r="H215" i="1"/>
  <c r="H89" i="1"/>
  <c r="F173" i="1"/>
  <c r="I299" i="1"/>
  <c r="G383" i="1"/>
  <c r="J509" i="1"/>
  <c r="H593" i="1"/>
  <c r="I89" i="1"/>
  <c r="G173" i="1"/>
  <c r="J299" i="1"/>
  <c r="H383" i="1"/>
  <c r="F467" i="1"/>
  <c r="I593" i="1"/>
  <c r="J89" i="1"/>
  <c r="H173" i="1"/>
  <c r="F257" i="1"/>
  <c r="I383" i="1"/>
  <c r="G467" i="1"/>
  <c r="J593" i="1"/>
  <c r="H131" i="1"/>
  <c r="F299" i="1"/>
  <c r="J383" i="1"/>
  <c r="H467" i="1"/>
  <c r="F551" i="1"/>
  <c r="J47" i="1"/>
  <c r="G47" i="1"/>
  <c r="J173" i="1"/>
  <c r="H257" i="1"/>
  <c r="F341" i="1"/>
  <c r="I467" i="1"/>
  <c r="G551" i="1"/>
  <c r="G594" i="1" l="1"/>
  <c r="H594" i="1"/>
  <c r="I594" i="1"/>
  <c r="F594" i="1"/>
  <c r="J594" i="1"/>
  <c r="L74" i="1"/>
  <c r="L158" i="1"/>
  <c r="L200" i="1"/>
  <c r="L242" i="1"/>
  <c r="L326" i="1"/>
  <c r="L368" i="1"/>
  <c r="L410" i="1"/>
  <c r="L452" i="1"/>
  <c r="L447" i="1"/>
  <c r="L249" i="1"/>
  <c r="L550" i="1"/>
  <c r="L551" i="1"/>
  <c r="L521" i="1"/>
  <c r="L479" i="1"/>
  <c r="L509" i="1"/>
  <c r="L165" i="1"/>
  <c r="L214" i="1"/>
  <c r="L17" i="1"/>
  <c r="L101" i="1"/>
  <c r="L143" i="1"/>
  <c r="L269" i="1"/>
  <c r="L437" i="1"/>
  <c r="L467" i="1"/>
  <c r="L594" i="1"/>
  <c r="L592" i="1"/>
  <c r="L311" i="1"/>
  <c r="L536" i="1"/>
  <c r="L531" i="1"/>
  <c r="L593" i="1"/>
  <c r="L563" i="1"/>
  <c r="L417" i="1"/>
  <c r="L353" i="1"/>
  <c r="L185" i="1"/>
  <c r="L88" i="1"/>
  <c r="L172" i="1"/>
  <c r="L284" i="1"/>
  <c r="L279" i="1"/>
  <c r="L395" i="1"/>
  <c r="L585" i="1"/>
  <c r="L130" i="1"/>
  <c r="L382" i="1"/>
  <c r="L46" i="1"/>
  <c r="L59" i="1"/>
  <c r="L207" i="1"/>
  <c r="L81" i="1"/>
  <c r="L494" i="1"/>
  <c r="L489" i="1"/>
  <c r="L340" i="1"/>
  <c r="L291" i="1"/>
  <c r="L123" i="1"/>
  <c r="L298" i="1"/>
  <c r="L459" i="1"/>
  <c r="L227" i="1"/>
  <c r="L543" i="1"/>
  <c r="L375" i="1"/>
  <c r="L578" i="1"/>
  <c r="L573" i="1"/>
  <c r="L466" i="1"/>
  <c r="L508" i="1"/>
  <c r="L501" i="1"/>
  <c r="L39" i="1"/>
  <c r="L333" i="1"/>
  <c r="L256" i="1"/>
  <c r="L424" i="1"/>
</calcChain>
</file>

<file path=xl/sharedStrings.xml><?xml version="1.0" encoding="utf-8"?>
<sst xmlns="http://schemas.openxmlformats.org/spreadsheetml/2006/main" count="593" uniqueCount="78">
  <si>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</si>
  <si>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</si>
  <si>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</si>
  <si>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</si>
  <si>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</si>
  <si>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</si>
  <si>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</si>
  <si>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</si>
  <si>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</si>
  <si>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</si>
  <si>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</si>
  <si>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</si>
  <si>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</si>
  <si>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</si>
  <si>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</si>
  <si>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</si>
  <si>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</si>
  <si>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</si>
  <si>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</si>
  <si>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</si>
  <si>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</si>
  <si>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</si>
  <si>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</si>
  <si>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</si>
  <si>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</si>
  <si>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</si>
  <si>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</si>
  <si>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</si>
  <si>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</si>
  <si>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</si>
  <si>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</si>
  <si>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</si>
  <si>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</si>
  <si>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</si>
  <si>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</si>
  <si>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</si>
  <si>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</si>
  <si>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</si>
  <si>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</si>
  <si>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</si>
  <si>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</si>
  <si>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</si>
  <si>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</si>
  <si>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</si>
  <si>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</si>
  <si>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</si>
  <si>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МОУ СОШ с. Поима Белинского района Пензенской области тим. П.П. Липачёва</t>
  </si>
  <si>
    <t>Родионова О.И.</t>
  </si>
  <si>
    <t>салат из свежих огурцов</t>
  </si>
  <si>
    <t>суп картофельный с мясными фрикадельками</t>
  </si>
  <si>
    <t>курица запечённая</t>
  </si>
  <si>
    <t>макароны отварные с маслом сливочным маслом</t>
  </si>
  <si>
    <t>чай с сахаром</t>
  </si>
  <si>
    <t>хлеб ржаной</t>
  </si>
  <si>
    <t>масло сливочное</t>
  </si>
  <si>
    <t>салат из свежей капусты с луком</t>
  </si>
  <si>
    <t>щи из свежей капусты с курицей</t>
  </si>
  <si>
    <t>рыба припущенная с овощами</t>
  </si>
  <si>
    <t>пюре картофельное</t>
  </si>
  <si>
    <t>компот</t>
  </si>
  <si>
    <t>огурцы свежие</t>
  </si>
  <si>
    <t>суп картофельный с макаронными изделиями и курицей</t>
  </si>
  <si>
    <t>тефтели мясные</t>
  </si>
  <si>
    <t>пюре гороховое с маслом сливочным</t>
  </si>
  <si>
    <t>хлеб пшеничный</t>
  </si>
  <si>
    <t>рассольник петербургский (с рисовой крупой) и курицей</t>
  </si>
  <si>
    <t>курица тушёная с соусом красным</t>
  </si>
  <si>
    <t>гречка рассыпчатая с маслом сливочным</t>
  </si>
  <si>
    <t>какао с молоком</t>
  </si>
  <si>
    <t>салат из свежих помидоров</t>
  </si>
  <si>
    <t>суп гороховый с курицей</t>
  </si>
  <si>
    <t>плов с курицей</t>
  </si>
  <si>
    <t>макароны отварные с маслом сливочным</t>
  </si>
  <si>
    <t>борщ с курицей</t>
  </si>
  <si>
    <t>котлета мясная</t>
  </si>
  <si>
    <t>рис отварной с маслом сливочным</t>
  </si>
  <si>
    <t>помидоры свежие</t>
  </si>
  <si>
    <t>салат из свёклы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</si>
</sst>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5" borderId="2" xfId="0" applyFill="1" applyBorder="1" applyProtection="1"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Alignment="1" applyProtection="1">
      <alignment horizontal="left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19" xfId="0" applyFont="1" applyFill="1" applyBorder="1" applyAlignment="1" applyProtection="1">
      <alignment horizontal="center" vertical="top" wrapText="1"/>
      <protection locked="0"/>
    </xf>
    <xf numFmtId="0" fontId="0" fillId="5" borderId="5" xfId="0" applyFill="1" applyBorder="1" applyProtection="1">
      <protection locked="0"/>
    </xf>
    <xf numFmtId="0" fontId="3" fillId="5" borderId="2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2" xfId="0" applyBorder="1" applyAlignment="1">
      <alignment horizontal="left" wrapText="1"/>
    </xf>
    <xf numFmtId="0" fontId="0" fillId="5" borderId="2" xfId="0" applyFill="1" applyBorder="1"/>
    <xf numFmtId="0" fontId="0" fillId="0" borderId="2" xfId="0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5" borderId="1" xfId="0" applyFill="1" applyBorder="1" applyAlignment="1"/>
    <xf numFmtId="0" fontId="0" fillId="5" borderId="2" xfId="0" applyFill="1" applyBorder="1" applyAlignment="1"/>
    <xf numFmtId="0" fontId="3" fillId="5" borderId="1" xfId="0" applyFont="1" applyFill="1" applyBorder="1" applyAlignment="1" applyProtection="1">
      <alignment horizontal="center" wrapText="1"/>
      <protection locked="0"/>
    </xf>
    <xf numFmtId="0" fontId="3" fillId="5" borderId="17" xfId="0" applyFont="1" applyFill="1" applyBorder="1" applyAlignment="1" applyProtection="1">
      <alignment horizontal="center" wrapText="1"/>
      <protection locked="0"/>
    </xf>
    <xf numFmtId="0" fontId="0" fillId="5" borderId="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5" borderId="5" xfId="0" applyFill="1" applyBorder="1"/>
    <xf numFmtId="0" fontId="0" fillId="5" borderId="2" xfId="0" applyFill="1" applyBorder="1" applyAlignment="1">
      <alignment horizontal="left" wrapText="1"/>
    </xf>
    <xf numFmtId="0" fontId="0" fillId="0" borderId="2" xfId="0" applyBorder="1" applyAlignment="1" applyProtection="1">
      <alignment wrapText="1"/>
      <protection locked="0"/>
    </xf>
    <xf numFmtId="0" fontId="1" fillId="0" borderId="2" xfId="1" applyFont="1" applyBorder="1"/>
    <xf numFmtId="0" fontId="1" fillId="0" borderId="5" xfId="1" applyBorder="1" applyAlignment="1">
      <alignment horizontal="left" wrapText="1"/>
    </xf>
    <xf numFmtId="0" fontId="1" fillId="0" borderId="5" xfId="1" applyFont="1" applyBorder="1" applyAlignment="1">
      <alignment horizontal="left" wrapText="1"/>
    </xf>
    <xf numFmtId="0" fontId="1" fillId="0" borderId="2" xfId="1" applyBorder="1"/>
    <xf numFmtId="0" fontId="1" fillId="5" borderId="5" xfId="1" applyFill="1" applyBorder="1" applyAlignment="1">
      <alignment horizontal="right"/>
    </xf>
    <xf numFmtId="0" fontId="1" fillId="5" borderId="2" xfId="1" applyFont="1" applyFill="1" applyBorder="1" applyAlignment="1">
      <alignment horizontal="center"/>
    </xf>
    <xf numFmtId="0" fontId="1" fillId="5" borderId="6" xfId="1" applyFont="1" applyFill="1" applyBorder="1" applyAlignment="1">
      <alignment horizontal="center"/>
    </xf>
    <xf numFmtId="0" fontId="1" fillId="5" borderId="17" xfId="1" applyFont="1" applyFill="1" applyBorder="1" applyAlignment="1">
      <alignment horizontal="center"/>
    </xf>
    <xf numFmtId="0" fontId="1" fillId="5" borderId="27" xfId="1" applyFont="1" applyFill="1" applyBorder="1" applyAlignment="1">
      <alignment horizontal="center"/>
    </xf>
    <xf numFmtId="0" fontId="1" fillId="5" borderId="5" xfId="1" applyFont="1" applyFill="1" applyBorder="1" applyAlignment="1">
      <alignment horizontal="center"/>
    </xf>
    <xf numFmtId="0" fontId="1" fillId="5" borderId="7" xfId="1" applyFont="1" applyFill="1" applyBorder="1" applyAlignment="1">
      <alignment horizontal="center" wrapText="1"/>
    </xf>
    <xf numFmtId="0" fontId="1" fillId="5" borderId="28" xfId="1" applyFont="1" applyFill="1" applyBorder="1" applyAlignment="1">
      <alignment horizontal="center"/>
    </xf>
    <xf numFmtId="0" fontId="1" fillId="5" borderId="29" xfId="1" applyFont="1" applyFill="1" applyBorder="1" applyAlignment="1">
      <alignment horizontal="center"/>
    </xf>
    <xf numFmtId="0" fontId="1" fillId="5" borderId="19" xfId="1" applyFont="1" applyFill="1" applyBorder="1" applyAlignment="1">
      <alignment horizontal="center"/>
    </xf>
    <xf numFmtId="0" fontId="0" fillId="5" borderId="2" xfId="0" applyFill="1" applyBorder="1" applyAlignment="1" applyProtection="1">
      <alignment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5" borderId="5" xfId="0" applyNumberForma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19" xfId="0" applyNumberFormat="1" applyFill="1" applyBorder="1" applyAlignment="1" applyProtection="1">
      <alignment horizontal="center"/>
      <protection locked="0"/>
    </xf>
    <xf numFmtId="2" fontId="0" fillId="5" borderId="28" xfId="0" applyNumberFormat="1" applyFill="1" applyBorder="1" applyAlignment="1" applyProtection="1">
      <alignment horizontal="center"/>
      <protection locked="0"/>
    </xf>
    <xf numFmtId="0" fontId="0" fillId="5" borderId="29" xfId="0" applyFill="1" applyBorder="1" applyAlignment="1" applyProtection="1">
      <alignment horizontal="center"/>
      <protection locked="0"/>
    </xf>
    <xf numFmtId="0" fontId="0" fillId="5" borderId="30" xfId="0" applyFill="1" applyBorder="1" applyAlignment="1" applyProtection="1">
      <alignment horizontal="center"/>
      <protection locked="0"/>
    </xf>
    <xf numFmtId="0" fontId="0" fillId="5" borderId="28" xfId="0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wrapText="1"/>
      <protection locked="0"/>
    </xf>
    <xf numFmtId="0" fontId="12" fillId="5" borderId="2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Alignment="1">
      <alignment horizontal="center" wrapText="1"/>
    </xf>
    <xf numFmtId="0" fontId="0" fillId="5" borderId="27" xfId="0" applyFill="1" applyBorder="1" applyAlignment="1">
      <alignment horizontal="center"/>
    </xf>
    <xf numFmtId="0" fontId="0" fillId="5" borderId="29" xfId="0" applyFill="1" applyBorder="1" applyAlignment="1">
      <alignment horizontal="center" wrapText="1"/>
    </xf>
    <xf numFmtId="0" fontId="0" fillId="5" borderId="28" xfId="0" applyFill="1" applyBorder="1" applyAlignment="1">
      <alignment horizontal="center"/>
    </xf>
    <xf numFmtId="0" fontId="3" fillId="5" borderId="2" xfId="0" applyFont="1" applyFill="1" applyBorder="1" applyAlignment="1">
      <alignment horizontal="center" vertical="top" wrapText="1"/>
    </xf>
    <xf numFmtId="0" fontId="3" fillId="5" borderId="19" xfId="0" applyFont="1" applyFill="1" applyBorder="1" applyAlignment="1">
      <alignment horizontal="center" vertical="top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592" sqref="J59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5" t="s">
        <v>46</v>
      </c>
      <c r="D1" s="126"/>
      <c r="E1" s="126"/>
      <c r="F1" s="13" t="s">
        <v>16</v>
      </c>
      <c r="G1" s="2" t="s">
        <v>17</v>
      </c>
      <c r="H1" s="127" t="s">
        <v>45</v>
      </c>
      <c r="I1" s="127"/>
      <c r="J1" s="127"/>
      <c r="K1" s="127"/>
    </row>
    <row r="2" spans="1:12" ht="18" x14ac:dyDescent="0.2">
      <c r="A2" s="43" t="s">
        <v>6</v>
      </c>
      <c r="C2" s="2"/>
      <c r="G2" s="2" t="s">
        <v>18</v>
      </c>
      <c r="H2" s="127" t="s">
        <v>47</v>
      </c>
      <c r="I2" s="127"/>
      <c r="J2" s="127"/>
      <c r="K2" s="127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31</v>
      </c>
      <c r="I3" s="55">
        <v>8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58"/>
      <c r="F6" s="64"/>
      <c r="G6" s="64"/>
      <c r="H6" s="64"/>
      <c r="I6" s="64"/>
      <c r="J6" s="64"/>
      <c r="K6" s="65"/>
      <c r="L6" s="64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9"/>
      <c r="F8" s="67"/>
      <c r="G8" s="67"/>
      <c r="H8" s="67"/>
      <c r="I8" s="67"/>
      <c r="J8" s="67"/>
      <c r="K8" s="68"/>
      <c r="L8" s="67"/>
    </row>
    <row r="9" spans="1:12" ht="15" x14ac:dyDescent="0.25">
      <c r="A9" s="25"/>
      <c r="B9" s="16"/>
      <c r="C9" s="11"/>
      <c r="D9" s="7" t="s">
        <v>23</v>
      </c>
      <c r="E9" s="60"/>
      <c r="F9" s="67"/>
      <c r="G9" s="67"/>
      <c r="H9" s="67"/>
      <c r="I9" s="67"/>
      <c r="J9" s="67"/>
      <c r="K9" s="68"/>
      <c r="L9" s="67"/>
    </row>
    <row r="10" spans="1:12" ht="15" x14ac:dyDescent="0.25">
      <c r="A10" s="25"/>
      <c r="B10" s="16"/>
      <c r="C10" s="11"/>
      <c r="D10" s="7" t="s">
        <v>24</v>
      </c>
      <c r="E10" s="59"/>
      <c r="F10" s="67"/>
      <c r="G10" s="67"/>
      <c r="H10" s="67"/>
      <c r="I10" s="67"/>
      <c r="J10" s="67"/>
      <c r="K10" s="68"/>
      <c r="L10" s="67"/>
    </row>
    <row r="11" spans="1:12" ht="15" x14ac:dyDescent="0.25">
      <c r="A11" s="25"/>
      <c r="B11" s="16"/>
      <c r="C11" s="11"/>
      <c r="D11" s="6"/>
      <c r="E11" s="60"/>
      <c r="F11" s="67"/>
      <c r="G11" s="67"/>
      <c r="H11" s="67"/>
      <c r="I11" s="67"/>
      <c r="J11" s="67"/>
      <c r="K11" s="68"/>
      <c r="L11" s="67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48</v>
      </c>
      <c r="F18" s="51">
        <v>60</v>
      </c>
      <c r="G18" s="51">
        <v>0.46</v>
      </c>
      <c r="H18" s="51">
        <v>3.65</v>
      </c>
      <c r="I18" s="51">
        <v>1.43</v>
      </c>
      <c r="J18" s="51">
        <v>40.380000000000003</v>
      </c>
      <c r="K18" s="52">
        <v>20</v>
      </c>
      <c r="L18" s="51">
        <v>0.7</v>
      </c>
    </row>
    <row r="19" spans="1:12" ht="15" x14ac:dyDescent="0.25">
      <c r="A19" s="25"/>
      <c r="B19" s="16"/>
      <c r="C19" s="11"/>
      <c r="D19" s="7" t="s">
        <v>28</v>
      </c>
      <c r="E19" s="50" t="s">
        <v>49</v>
      </c>
      <c r="F19" s="51">
        <v>200</v>
      </c>
      <c r="G19" s="51">
        <v>5.83</v>
      </c>
      <c r="H19" s="51">
        <v>4.5599999999999996</v>
      </c>
      <c r="I19" s="51">
        <v>13.59</v>
      </c>
      <c r="J19" s="51">
        <v>118.8</v>
      </c>
      <c r="K19" s="52">
        <v>104</v>
      </c>
      <c r="L19" s="51">
        <v>22.87</v>
      </c>
    </row>
    <row r="20" spans="1:12" ht="15" x14ac:dyDescent="0.25">
      <c r="A20" s="25"/>
      <c r="B20" s="16"/>
      <c r="C20" s="11"/>
      <c r="D20" s="7" t="s">
        <v>29</v>
      </c>
      <c r="E20" s="50" t="s">
        <v>50</v>
      </c>
      <c r="F20" s="51">
        <v>90</v>
      </c>
      <c r="G20" s="51">
        <v>17.649999999999999</v>
      </c>
      <c r="H20" s="51">
        <v>14.58</v>
      </c>
      <c r="I20" s="51">
        <v>4.7</v>
      </c>
      <c r="J20" s="51">
        <v>221</v>
      </c>
      <c r="K20" s="52">
        <v>293</v>
      </c>
      <c r="L20" s="51">
        <v>43.5</v>
      </c>
    </row>
    <row r="21" spans="1:12" ht="15" x14ac:dyDescent="0.25">
      <c r="A21" s="25"/>
      <c r="B21" s="16"/>
      <c r="C21" s="11"/>
      <c r="D21" s="7" t="s">
        <v>30</v>
      </c>
      <c r="E21" s="50" t="s">
        <v>51</v>
      </c>
      <c r="F21" s="51">
        <v>150</v>
      </c>
      <c r="G21" s="51">
        <v>5.52</v>
      </c>
      <c r="H21" s="51">
        <v>4.5199999999999996</v>
      </c>
      <c r="I21" s="51">
        <v>26.45</v>
      </c>
      <c r="J21" s="51">
        <v>168.45</v>
      </c>
      <c r="K21" s="52">
        <v>688</v>
      </c>
      <c r="L21" s="51">
        <v>8.6999999999999993</v>
      </c>
    </row>
    <row r="22" spans="1:12" ht="15" x14ac:dyDescent="0.25">
      <c r="A22" s="25"/>
      <c r="B22" s="16"/>
      <c r="C22" s="11"/>
      <c r="D22" s="7" t="s">
        <v>31</v>
      </c>
      <c r="E22" s="50" t="s">
        <v>52</v>
      </c>
      <c r="F22" s="51">
        <v>200</v>
      </c>
      <c r="G22" s="51">
        <v>0.2</v>
      </c>
      <c r="H22" s="51">
        <v>0</v>
      </c>
      <c r="I22" s="51">
        <v>14</v>
      </c>
      <c r="J22" s="51">
        <v>28</v>
      </c>
      <c r="K22" s="52">
        <v>376</v>
      </c>
      <c r="L22" s="51">
        <v>2.61</v>
      </c>
    </row>
    <row r="23" spans="1:12" ht="15" x14ac:dyDescent="0.25">
      <c r="A23" s="25"/>
      <c r="B23" s="16"/>
      <c r="C23" s="11"/>
      <c r="D23" s="7" t="s">
        <v>32</v>
      </c>
      <c r="E23" s="50" t="s">
        <v>64</v>
      </c>
      <c r="F23" s="51">
        <v>20</v>
      </c>
      <c r="G23" s="51">
        <v>1.52</v>
      </c>
      <c r="H23" s="51">
        <v>0.16</v>
      </c>
      <c r="I23" s="51">
        <v>9.84</v>
      </c>
      <c r="J23" s="51">
        <v>47</v>
      </c>
      <c r="K23" s="52">
        <v>108</v>
      </c>
      <c r="L23" s="51">
        <v>2.9</v>
      </c>
    </row>
    <row r="24" spans="1:12" ht="15" x14ac:dyDescent="0.25">
      <c r="A24" s="25"/>
      <c r="B24" s="16"/>
      <c r="C24" s="11"/>
      <c r="D24" s="7" t="s">
        <v>33</v>
      </c>
      <c r="E24" s="50" t="s">
        <v>53</v>
      </c>
      <c r="F24" s="51">
        <v>30</v>
      </c>
      <c r="G24" s="51">
        <v>2.2799999999999998</v>
      </c>
      <c r="H24" s="51">
        <v>0.24</v>
      </c>
      <c r="I24" s="51">
        <v>14.76</v>
      </c>
      <c r="J24" s="51">
        <v>70.5</v>
      </c>
      <c r="K24" s="52">
        <v>109</v>
      </c>
      <c r="L24" s="51">
        <v>2.61</v>
      </c>
    </row>
    <row r="25" spans="1:12" ht="15" x14ac:dyDescent="0.25">
      <c r="A25" s="25"/>
      <c r="B25" s="16"/>
      <c r="C25" s="11"/>
      <c r="D25" s="6"/>
      <c r="E25" s="50" t="s">
        <v>54</v>
      </c>
      <c r="F25" s="51">
        <v>5</v>
      </c>
      <c r="G25" s="51">
        <v>0</v>
      </c>
      <c r="H25" s="51">
        <v>4.0999999999999996</v>
      </c>
      <c r="I25" s="51">
        <v>0.05</v>
      </c>
      <c r="J25" s="51">
        <v>37.5</v>
      </c>
      <c r="K25" s="52">
        <v>14</v>
      </c>
      <c r="L25" s="51">
        <v>5</v>
      </c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755</v>
      </c>
      <c r="G27" s="21">
        <f t="shared" ref="G27:J27" si="3">SUM(G18:G26)</f>
        <v>33.459999999999994</v>
      </c>
      <c r="H27" s="21">
        <f t="shared" si="3"/>
        <v>31.809999999999995</v>
      </c>
      <c r="I27" s="21">
        <f t="shared" si="3"/>
        <v>84.820000000000007</v>
      </c>
      <c r="J27" s="21">
        <f t="shared" si="3"/>
        <v>731.63</v>
      </c>
      <c r="K27" s="27"/>
      <c r="L27" s="21">
        <v>88.89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/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123" t="s">
        <v>4</v>
      </c>
      <c r="D47" s="124"/>
      <c r="E47" s="33"/>
      <c r="F47" s="34">
        <f>F13+F17+F27+F32+F39+F46</f>
        <v>755</v>
      </c>
      <c r="G47" s="34">
        <f t="shared" ref="G47:J47" si="7">G13+G17+G27+G32+G39+G46</f>
        <v>33.459999999999994</v>
      </c>
      <c r="H47" s="34">
        <f t="shared" si="7"/>
        <v>31.809999999999995</v>
      </c>
      <c r="I47" s="34">
        <f t="shared" si="7"/>
        <v>84.820000000000007</v>
      </c>
      <c r="J47" s="34">
        <f t="shared" si="7"/>
        <v>731.63</v>
      </c>
      <c r="K47" s="35"/>
      <c r="L47" s="34">
        <v>88.89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63"/>
      <c r="F48" s="64"/>
      <c r="G48" s="64"/>
      <c r="H48" s="64"/>
      <c r="I48" s="64"/>
      <c r="J48" s="64"/>
      <c r="K48" s="65"/>
      <c r="L48" s="64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66"/>
      <c r="F50" s="67"/>
      <c r="G50" s="67"/>
      <c r="H50" s="67"/>
      <c r="I50" s="67"/>
      <c r="J50" s="67"/>
      <c r="K50" s="68"/>
      <c r="L50" s="67"/>
    </row>
    <row r="51" spans="1:12" ht="15" x14ac:dyDescent="0.25">
      <c r="A51" s="15"/>
      <c r="B51" s="16"/>
      <c r="C51" s="11"/>
      <c r="D51" s="7" t="s">
        <v>23</v>
      </c>
      <c r="E51" s="69"/>
      <c r="F51" s="67"/>
      <c r="G51" s="67"/>
      <c r="H51" s="67"/>
      <c r="I51" s="67"/>
      <c r="J51" s="67"/>
      <c r="K51" s="68"/>
      <c r="L51" s="67"/>
    </row>
    <row r="52" spans="1:12" ht="15" x14ac:dyDescent="0.25">
      <c r="A52" s="15"/>
      <c r="B52" s="16"/>
      <c r="C52" s="11"/>
      <c r="D52" s="7" t="s">
        <v>24</v>
      </c>
      <c r="E52" s="70"/>
      <c r="F52" s="67"/>
      <c r="G52" s="67"/>
      <c r="H52" s="67"/>
      <c r="I52" s="67"/>
      <c r="J52" s="67"/>
      <c r="K52" s="68"/>
      <c r="L52" s="67"/>
    </row>
    <row r="53" spans="1:12" ht="15" x14ac:dyDescent="0.25">
      <c r="A53" s="15"/>
      <c r="B53" s="16"/>
      <c r="C53" s="11"/>
      <c r="D53" s="6"/>
      <c r="E53" s="69"/>
      <c r="F53" s="67"/>
      <c r="G53" s="67"/>
      <c r="H53" s="67"/>
      <c r="I53" s="67"/>
      <c r="J53" s="67"/>
      <c r="K53" s="68"/>
      <c r="L53" s="67"/>
    </row>
    <row r="54" spans="1:12" ht="15" x14ac:dyDescent="0.25">
      <c r="A54" s="15"/>
      <c r="B54" s="16"/>
      <c r="C54" s="11"/>
      <c r="D54" s="6"/>
      <c r="E54" s="66"/>
      <c r="F54" s="67"/>
      <c r="G54" s="67"/>
      <c r="H54" s="67"/>
      <c r="I54" s="67"/>
      <c r="J54" s="67"/>
      <c r="K54" s="68"/>
      <c r="L54" s="67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55</v>
      </c>
      <c r="F60" s="51">
        <v>60</v>
      </c>
      <c r="G60" s="51">
        <v>0.85</v>
      </c>
      <c r="H60" s="51">
        <v>3.05</v>
      </c>
      <c r="I60" s="51">
        <v>5.19</v>
      </c>
      <c r="J60" s="51">
        <v>51.54</v>
      </c>
      <c r="K60" s="52">
        <v>45</v>
      </c>
      <c r="L60" s="51">
        <v>1.45</v>
      </c>
    </row>
    <row r="61" spans="1:12" ht="15" x14ac:dyDescent="0.25">
      <c r="A61" s="15"/>
      <c r="B61" s="16"/>
      <c r="C61" s="11"/>
      <c r="D61" s="7" t="s">
        <v>28</v>
      </c>
      <c r="E61" s="50" t="s">
        <v>56</v>
      </c>
      <c r="F61" s="51">
        <v>200</v>
      </c>
      <c r="G61" s="51">
        <v>31.96</v>
      </c>
      <c r="H61" s="51">
        <v>15.71</v>
      </c>
      <c r="I61" s="51">
        <v>7.91</v>
      </c>
      <c r="J61" s="51">
        <v>301.8</v>
      </c>
      <c r="K61" s="52">
        <v>88</v>
      </c>
      <c r="L61" s="51">
        <v>28.28</v>
      </c>
    </row>
    <row r="62" spans="1:12" ht="15" x14ac:dyDescent="0.25">
      <c r="A62" s="15"/>
      <c r="B62" s="16"/>
      <c r="C62" s="11"/>
      <c r="D62" s="7" t="s">
        <v>29</v>
      </c>
      <c r="E62" s="50" t="s">
        <v>57</v>
      </c>
      <c r="F62" s="51">
        <v>90</v>
      </c>
      <c r="G62" s="51">
        <v>6.12</v>
      </c>
      <c r="H62" s="51">
        <v>0.81</v>
      </c>
      <c r="I62" s="51">
        <v>2.54</v>
      </c>
      <c r="J62" s="51">
        <v>42</v>
      </c>
      <c r="K62" s="52">
        <v>230</v>
      </c>
      <c r="L62" s="51">
        <v>39.15</v>
      </c>
    </row>
    <row r="63" spans="1:12" ht="15" x14ac:dyDescent="0.25">
      <c r="A63" s="15"/>
      <c r="B63" s="16"/>
      <c r="C63" s="11"/>
      <c r="D63" s="7" t="s">
        <v>30</v>
      </c>
      <c r="E63" s="50" t="s">
        <v>58</v>
      </c>
      <c r="F63" s="51">
        <v>180</v>
      </c>
      <c r="G63" s="51">
        <v>3.67</v>
      </c>
      <c r="H63" s="51">
        <v>5.76</v>
      </c>
      <c r="I63" s="51">
        <v>24.53</v>
      </c>
      <c r="J63" s="51">
        <v>164.7</v>
      </c>
      <c r="K63" s="52">
        <v>694</v>
      </c>
      <c r="L63" s="51">
        <v>9.5</v>
      </c>
    </row>
    <row r="64" spans="1:12" ht="15" x14ac:dyDescent="0.25">
      <c r="A64" s="15"/>
      <c r="B64" s="16"/>
      <c r="C64" s="11"/>
      <c r="D64" s="7" t="s">
        <v>31</v>
      </c>
      <c r="E64" s="50" t="s">
        <v>59</v>
      </c>
      <c r="F64" s="51">
        <v>200</v>
      </c>
      <c r="G64" s="51">
        <v>0.04</v>
      </c>
      <c r="H64" s="51">
        <v>0</v>
      </c>
      <c r="I64" s="51">
        <v>24.76</v>
      </c>
      <c r="J64" s="51">
        <v>94.2</v>
      </c>
      <c r="K64" s="52">
        <v>349</v>
      </c>
      <c r="L64" s="51">
        <v>5</v>
      </c>
    </row>
    <row r="65" spans="1:12" ht="15" x14ac:dyDescent="0.25">
      <c r="A65" s="15"/>
      <c r="B65" s="16"/>
      <c r="C65" s="11"/>
      <c r="D65" s="7" t="s">
        <v>32</v>
      </c>
      <c r="E65" s="50" t="s">
        <v>64</v>
      </c>
      <c r="F65" s="51">
        <v>20</v>
      </c>
      <c r="G65" s="51">
        <v>1.52</v>
      </c>
      <c r="H65" s="51">
        <v>0.16</v>
      </c>
      <c r="I65" s="51">
        <v>9.84</v>
      </c>
      <c r="J65" s="51">
        <v>47</v>
      </c>
      <c r="K65" s="52">
        <v>108</v>
      </c>
      <c r="L65" s="51">
        <v>2.9</v>
      </c>
    </row>
    <row r="66" spans="1:12" ht="15" x14ac:dyDescent="0.25">
      <c r="A66" s="15"/>
      <c r="B66" s="16"/>
      <c r="C66" s="11"/>
      <c r="D66" s="7" t="s">
        <v>33</v>
      </c>
      <c r="E66" s="50" t="s">
        <v>53</v>
      </c>
      <c r="F66" s="51">
        <v>30</v>
      </c>
      <c r="G66" s="51">
        <v>2.2799999999999998</v>
      </c>
      <c r="H66" s="51">
        <v>0.24</v>
      </c>
      <c r="I66" s="51">
        <v>14.76</v>
      </c>
      <c r="J66" s="51">
        <v>70.5</v>
      </c>
      <c r="K66" s="52">
        <v>109</v>
      </c>
      <c r="L66" s="51">
        <v>2.61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780</v>
      </c>
      <c r="G69" s="21">
        <f t="shared" ref="G69" si="18">SUM(G60:G68)</f>
        <v>46.440000000000005</v>
      </c>
      <c r="H69" s="21">
        <f t="shared" ref="H69" si="19">SUM(H60:H68)</f>
        <v>25.729999999999997</v>
      </c>
      <c r="I69" s="21">
        <f t="shared" ref="I69" si="20">SUM(I60:I68)</f>
        <v>89.530000000000015</v>
      </c>
      <c r="J69" s="21">
        <f t="shared" ref="J69" si="21">SUM(J60:J68)</f>
        <v>771.74</v>
      </c>
      <c r="K69" s="27"/>
      <c r="L69" s="21">
        <v>88.89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f t="shared" ref="L74" si="26">SUM(L67:L73)</f>
        <v>88.89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7">SUM(G75:G80)</f>
        <v>0</v>
      </c>
      <c r="H81" s="21">
        <f t="shared" ref="H81" si="28">SUM(H75:H80)</f>
        <v>0</v>
      </c>
      <c r="I81" s="21">
        <f t="shared" ref="I81" si="29">SUM(I75:I80)</f>
        <v>0</v>
      </c>
      <c r="J81" s="21">
        <f t="shared" ref="J81" si="30">SUM(J75:J80)</f>
        <v>0</v>
      </c>
      <c r="K81" s="27"/>
      <c r="L81" s="21">
        <f t="shared" ref="L81" ca="1" si="31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2">SUM(G82:G87)</f>
        <v>0</v>
      </c>
      <c r="H88" s="21">
        <f t="shared" ref="H88" si="33">SUM(H82:H87)</f>
        <v>0</v>
      </c>
      <c r="I88" s="21">
        <f t="shared" ref="I88" si="34">SUM(I82:I87)</f>
        <v>0</v>
      </c>
      <c r="J88" s="21">
        <f t="shared" ref="J88" si="35">SUM(J82:J87)</f>
        <v>0</v>
      </c>
      <c r="K88" s="27"/>
      <c r="L88" s="21">
        <f t="shared" ref="L88" ca="1" si="36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123" t="s">
        <v>4</v>
      </c>
      <c r="D89" s="124"/>
      <c r="E89" s="33"/>
      <c r="F89" s="34">
        <f>F55+F59+F69+F74+F81+F88</f>
        <v>780</v>
      </c>
      <c r="G89" s="34">
        <f t="shared" ref="G89" si="37">G55+G59+G69+G74+G81+G88</f>
        <v>46.440000000000005</v>
      </c>
      <c r="H89" s="34">
        <f t="shared" ref="H89" si="38">H55+H59+H69+H74+H81+H88</f>
        <v>25.729999999999997</v>
      </c>
      <c r="I89" s="34">
        <f t="shared" ref="I89" si="39">I55+I59+I69+I74+I81+I88</f>
        <v>89.530000000000015</v>
      </c>
      <c r="J89" s="34">
        <f t="shared" ref="J89" si="40">J55+J59+J69+J74+J81+J88</f>
        <v>771.74</v>
      </c>
      <c r="K89" s="35"/>
      <c r="L89" s="34">
        <v>88.89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58"/>
      <c r="F90" s="64"/>
      <c r="G90" s="61"/>
      <c r="H90" s="71"/>
      <c r="I90" s="71"/>
      <c r="J90" s="71"/>
      <c r="K90" s="65"/>
      <c r="L90" s="58"/>
    </row>
    <row r="91" spans="1:12" ht="15" x14ac:dyDescent="0.25">
      <c r="A91" s="25"/>
      <c r="B91" s="16"/>
      <c r="C91" s="11"/>
      <c r="D91" s="6"/>
      <c r="E91" s="59"/>
      <c r="F91" s="67"/>
      <c r="G91" s="61"/>
      <c r="H91" s="72"/>
      <c r="I91" s="72"/>
      <c r="J91" s="72"/>
      <c r="K91" s="68"/>
      <c r="L91" s="59"/>
    </row>
    <row r="92" spans="1:12" ht="15" x14ac:dyDescent="0.25">
      <c r="A92" s="25"/>
      <c r="B92" s="16"/>
      <c r="C92" s="11"/>
      <c r="D92" s="7" t="s">
        <v>22</v>
      </c>
      <c r="E92" s="59"/>
      <c r="F92" s="67"/>
      <c r="G92" s="61"/>
      <c r="H92" s="72"/>
      <c r="I92" s="72"/>
      <c r="J92" s="72"/>
      <c r="K92" s="68"/>
      <c r="L92" s="59"/>
    </row>
    <row r="93" spans="1:12" ht="15" x14ac:dyDescent="0.25">
      <c r="A93" s="25"/>
      <c r="B93" s="16"/>
      <c r="C93" s="11"/>
      <c r="D93" s="7" t="s">
        <v>23</v>
      </c>
      <c r="E93" s="60"/>
      <c r="F93" s="67"/>
      <c r="G93" s="71"/>
      <c r="H93" s="71"/>
      <c r="I93" s="71"/>
      <c r="J93" s="71"/>
      <c r="K93" s="68"/>
      <c r="L93" s="62"/>
    </row>
    <row r="94" spans="1:12" ht="15" x14ac:dyDescent="0.25">
      <c r="A94" s="25"/>
      <c r="B94" s="16"/>
      <c r="C94" s="11"/>
      <c r="D94" s="7" t="s">
        <v>24</v>
      </c>
      <c r="E94" s="70"/>
      <c r="F94" s="67"/>
      <c r="G94" s="71"/>
      <c r="H94" s="71"/>
      <c r="I94" s="71"/>
      <c r="J94" s="71"/>
      <c r="K94" s="68"/>
      <c r="L94" s="62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1">SUM(G90:G96)</f>
        <v>0</v>
      </c>
      <c r="H97" s="21">
        <f t="shared" ref="H97" si="42">SUM(H90:H96)</f>
        <v>0</v>
      </c>
      <c r="I97" s="21">
        <f t="shared" ref="I97" si="43">SUM(I90:I96)</f>
        <v>0</v>
      </c>
      <c r="J97" s="21">
        <f t="shared" ref="J97" si="44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5">SUM(G98:G100)</f>
        <v>0</v>
      </c>
      <c r="H101" s="21">
        <f t="shared" ref="H101" si="46">SUM(H98:H100)</f>
        <v>0</v>
      </c>
      <c r="I101" s="21">
        <f t="shared" ref="I101" si="47">SUM(I98:I100)</f>
        <v>0</v>
      </c>
      <c r="J101" s="21">
        <f t="shared" ref="J101" si="48">SUM(J98:J100)</f>
        <v>0</v>
      </c>
      <c r="K101" s="27"/>
      <c r="L101" s="21">
        <f t="shared" ref="L101" ca="1" si="49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60</v>
      </c>
      <c r="F102" s="51">
        <v>60</v>
      </c>
      <c r="G102" s="51">
        <v>1</v>
      </c>
      <c r="H102" s="51">
        <v>0.4</v>
      </c>
      <c r="I102" s="51">
        <v>2.2999999999999998</v>
      </c>
      <c r="J102" s="51">
        <v>21</v>
      </c>
      <c r="K102" s="52">
        <v>71</v>
      </c>
      <c r="L102" s="51">
        <v>0</v>
      </c>
    </row>
    <row r="103" spans="1:12" ht="15" x14ac:dyDescent="0.25">
      <c r="A103" s="25"/>
      <c r="B103" s="16"/>
      <c r="C103" s="11"/>
      <c r="D103" s="7" t="s">
        <v>28</v>
      </c>
      <c r="E103" s="50" t="s">
        <v>61</v>
      </c>
      <c r="F103" s="51">
        <v>200</v>
      </c>
      <c r="G103" s="51">
        <v>32.71</v>
      </c>
      <c r="H103" s="51">
        <v>14.07</v>
      </c>
      <c r="I103" s="51">
        <v>14.83</v>
      </c>
      <c r="J103" s="51">
        <v>317.8</v>
      </c>
      <c r="K103" s="52">
        <v>103</v>
      </c>
      <c r="L103" s="51">
        <v>30.12</v>
      </c>
    </row>
    <row r="104" spans="1:12" ht="15" x14ac:dyDescent="0.25">
      <c r="A104" s="25"/>
      <c r="B104" s="16"/>
      <c r="C104" s="11"/>
      <c r="D104" s="7" t="s">
        <v>29</v>
      </c>
      <c r="E104" s="50" t="s">
        <v>62</v>
      </c>
      <c r="F104" s="51">
        <v>90</v>
      </c>
      <c r="G104" s="51">
        <v>11.78</v>
      </c>
      <c r="H104" s="51">
        <v>12.91</v>
      </c>
      <c r="I104" s="51">
        <v>14.9</v>
      </c>
      <c r="J104" s="51">
        <v>223</v>
      </c>
      <c r="K104" s="52">
        <v>279</v>
      </c>
      <c r="L104" s="51">
        <v>35.5</v>
      </c>
    </row>
    <row r="105" spans="1:12" ht="15" x14ac:dyDescent="0.25">
      <c r="A105" s="25"/>
      <c r="B105" s="16"/>
      <c r="C105" s="11"/>
      <c r="D105" s="7" t="s">
        <v>30</v>
      </c>
      <c r="E105" s="50" t="s">
        <v>63</v>
      </c>
      <c r="F105" s="51">
        <v>176</v>
      </c>
      <c r="G105" s="51">
        <v>34.229999999999997</v>
      </c>
      <c r="H105" s="51">
        <v>5.52</v>
      </c>
      <c r="I105" s="51">
        <v>69.58</v>
      </c>
      <c r="J105" s="51">
        <v>464.87</v>
      </c>
      <c r="K105" s="52">
        <v>136</v>
      </c>
      <c r="L105" s="51">
        <v>10.15</v>
      </c>
    </row>
    <row r="106" spans="1:12" ht="15" x14ac:dyDescent="0.25">
      <c r="A106" s="25"/>
      <c r="B106" s="16"/>
      <c r="C106" s="11"/>
      <c r="D106" s="7" t="s">
        <v>31</v>
      </c>
      <c r="E106" s="50" t="s">
        <v>52</v>
      </c>
      <c r="F106" s="51">
        <v>200</v>
      </c>
      <c r="G106" s="51">
        <v>0.2</v>
      </c>
      <c r="H106" s="51">
        <v>0</v>
      </c>
      <c r="I106" s="51">
        <v>14</v>
      </c>
      <c r="J106" s="51">
        <v>28</v>
      </c>
      <c r="K106" s="52">
        <v>376</v>
      </c>
      <c r="L106" s="51">
        <v>2.61</v>
      </c>
    </row>
    <row r="107" spans="1:12" ht="15" x14ac:dyDescent="0.25">
      <c r="A107" s="25"/>
      <c r="B107" s="16"/>
      <c r="C107" s="11"/>
      <c r="D107" s="7" t="s">
        <v>32</v>
      </c>
      <c r="E107" s="50" t="s">
        <v>64</v>
      </c>
      <c r="F107" s="51">
        <v>20</v>
      </c>
      <c r="G107" s="51">
        <v>1.52</v>
      </c>
      <c r="H107" s="51">
        <v>0.16</v>
      </c>
      <c r="I107" s="51">
        <v>9.84</v>
      </c>
      <c r="J107" s="51">
        <v>47</v>
      </c>
      <c r="K107" s="52">
        <v>108</v>
      </c>
      <c r="L107" s="51">
        <v>2.9</v>
      </c>
    </row>
    <row r="108" spans="1:12" ht="15" x14ac:dyDescent="0.25">
      <c r="A108" s="25"/>
      <c r="B108" s="16"/>
      <c r="C108" s="11"/>
      <c r="D108" s="7" t="s">
        <v>33</v>
      </c>
      <c r="E108" s="50" t="s">
        <v>53</v>
      </c>
      <c r="F108" s="51">
        <v>30</v>
      </c>
      <c r="G108" s="51">
        <v>2.2799999999999998</v>
      </c>
      <c r="H108" s="51">
        <v>0.24</v>
      </c>
      <c r="I108" s="51">
        <v>14.76</v>
      </c>
      <c r="J108" s="51">
        <v>70.5</v>
      </c>
      <c r="K108" s="52">
        <v>109</v>
      </c>
      <c r="L108" s="51">
        <v>2.61</v>
      </c>
    </row>
    <row r="109" spans="1:12" ht="15" x14ac:dyDescent="0.25">
      <c r="A109" s="25"/>
      <c r="B109" s="16"/>
      <c r="C109" s="11"/>
      <c r="D109" s="6"/>
      <c r="E109" s="50" t="s">
        <v>54</v>
      </c>
      <c r="F109" s="51">
        <v>5</v>
      </c>
      <c r="G109" s="51">
        <v>0</v>
      </c>
      <c r="H109" s="51">
        <v>4.0999999999999996</v>
      </c>
      <c r="I109" s="51">
        <v>0.05</v>
      </c>
      <c r="J109" s="51">
        <v>37.5</v>
      </c>
      <c r="K109" s="52">
        <v>14</v>
      </c>
      <c r="L109" s="51">
        <v>5</v>
      </c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781</v>
      </c>
      <c r="G111" s="21">
        <f t="shared" ref="G111" si="50">SUM(G102:G110)</f>
        <v>83.72</v>
      </c>
      <c r="H111" s="21">
        <f t="shared" ref="H111" si="51">SUM(H102:H110)</f>
        <v>37.400000000000006</v>
      </c>
      <c r="I111" s="21">
        <f t="shared" ref="I111" si="52">SUM(I102:I110)</f>
        <v>140.26000000000002</v>
      </c>
      <c r="J111" s="21">
        <f t="shared" ref="J111" si="53">SUM(J102:J110)</f>
        <v>1209.67</v>
      </c>
      <c r="K111" s="27"/>
      <c r="L111" s="21">
        <v>88.89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4">SUM(G112:G115)</f>
        <v>0</v>
      </c>
      <c r="H116" s="21">
        <f t="shared" ref="H116" si="55">SUM(H112:H115)</f>
        <v>0</v>
      </c>
      <c r="I116" s="21">
        <f t="shared" ref="I116" si="56">SUM(I112:I115)</f>
        <v>0</v>
      </c>
      <c r="J116" s="21">
        <f t="shared" ref="J116" si="57">SUM(J112:J115)</f>
        <v>0</v>
      </c>
      <c r="K116" s="27"/>
      <c r="L116" s="21"/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8">SUM(G117:G122)</f>
        <v>0</v>
      </c>
      <c r="H123" s="21">
        <f t="shared" ref="H123" si="59">SUM(H117:H122)</f>
        <v>0</v>
      </c>
      <c r="I123" s="21">
        <f t="shared" ref="I123" si="60">SUM(I117:I122)</f>
        <v>0</v>
      </c>
      <c r="J123" s="21">
        <f t="shared" ref="J123" si="61">SUM(J117:J122)</f>
        <v>0</v>
      </c>
      <c r="K123" s="27"/>
      <c r="L123" s="21">
        <f t="shared" ref="L123" ca="1" si="62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3">SUM(G124:G129)</f>
        <v>0</v>
      </c>
      <c r="H130" s="21">
        <f t="shared" ref="H130" si="64">SUM(H124:H129)</f>
        <v>0</v>
      </c>
      <c r="I130" s="21">
        <f t="shared" ref="I130" si="65">SUM(I124:I129)</f>
        <v>0</v>
      </c>
      <c r="J130" s="21">
        <f t="shared" ref="J130" si="66">SUM(J124:J129)</f>
        <v>0</v>
      </c>
      <c r="K130" s="27"/>
      <c r="L130" s="21">
        <f t="shared" ref="L130" ca="1" si="67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123" t="s">
        <v>4</v>
      </c>
      <c r="D131" s="124"/>
      <c r="E131" s="33"/>
      <c r="F131" s="34">
        <f>F97+F101+F111+F116+F123+F130</f>
        <v>781</v>
      </c>
      <c r="G131" s="34">
        <f t="shared" ref="G131" si="68">G97+G101+G111+G116+G123+G130</f>
        <v>83.72</v>
      </c>
      <c r="H131" s="34">
        <f t="shared" ref="H131" si="69">H97+H101+H111+H116+H123+H130</f>
        <v>37.400000000000006</v>
      </c>
      <c r="I131" s="34">
        <f t="shared" ref="I131" si="70">I97+I101+I111+I116+I123+I130</f>
        <v>140.26000000000002</v>
      </c>
      <c r="J131" s="34">
        <f t="shared" ref="J131" si="71">J97+J101+J111+J116+J123+J130</f>
        <v>1209.67</v>
      </c>
      <c r="K131" s="35"/>
      <c r="L131" s="34">
        <v>88.89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74"/>
      <c r="F132" s="64"/>
      <c r="G132" s="64"/>
      <c r="H132" s="64"/>
      <c r="I132" s="64"/>
      <c r="J132" s="64"/>
      <c r="K132" s="65"/>
      <c r="L132" s="64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10"/>
      <c r="F134" s="67"/>
      <c r="G134" s="67"/>
      <c r="H134" s="67"/>
      <c r="I134" s="67"/>
      <c r="J134" s="67"/>
      <c r="K134" s="68"/>
      <c r="L134" s="67"/>
    </row>
    <row r="135" spans="1:12" ht="15" x14ac:dyDescent="0.25">
      <c r="A135" s="25"/>
      <c r="B135" s="16"/>
      <c r="C135" s="11"/>
      <c r="D135" s="7" t="s">
        <v>23</v>
      </c>
      <c r="E135" s="73"/>
      <c r="F135" s="67"/>
      <c r="G135" s="67"/>
      <c r="H135" s="67"/>
      <c r="I135" s="67"/>
      <c r="J135" s="67"/>
      <c r="K135" s="68"/>
      <c r="L135" s="67"/>
    </row>
    <row r="136" spans="1:12" ht="15" x14ac:dyDescent="0.25">
      <c r="A136" s="25"/>
      <c r="B136" s="16"/>
      <c r="C136" s="11"/>
      <c r="D136" s="7" t="s">
        <v>24</v>
      </c>
      <c r="E136" s="70"/>
      <c r="F136" s="67"/>
      <c r="G136" s="67"/>
      <c r="H136" s="67"/>
      <c r="I136" s="67"/>
      <c r="J136" s="67"/>
      <c r="K136" s="68"/>
      <c r="L136" s="67"/>
    </row>
    <row r="137" spans="1:12" ht="15" x14ac:dyDescent="0.25">
      <c r="A137" s="25"/>
      <c r="B137" s="16"/>
      <c r="C137" s="11"/>
      <c r="D137" s="6"/>
      <c r="E137" s="10"/>
      <c r="F137" s="67"/>
      <c r="G137" s="67"/>
      <c r="H137" s="67"/>
      <c r="I137" s="67"/>
      <c r="J137" s="67"/>
      <c r="K137" s="68"/>
      <c r="L137" s="67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2">SUM(G132:G138)</f>
        <v>0</v>
      </c>
      <c r="H139" s="21">
        <f t="shared" ref="H139" si="73">SUM(H132:H138)</f>
        <v>0</v>
      </c>
      <c r="I139" s="21">
        <f t="shared" ref="I139" si="74">SUM(I132:I138)</f>
        <v>0</v>
      </c>
      <c r="J139" s="21">
        <f t="shared" ref="J139" si="75">SUM(J132:J138)</f>
        <v>0</v>
      </c>
      <c r="K139" s="27"/>
      <c r="L139" s="21">
        <f t="shared" ref="L139:L181" si="76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7">SUM(G140:G142)</f>
        <v>0</v>
      </c>
      <c r="H143" s="21">
        <f t="shared" ref="H143" si="78">SUM(H140:H142)</f>
        <v>0</v>
      </c>
      <c r="I143" s="21">
        <f t="shared" ref="I143" si="79">SUM(I140:I142)</f>
        <v>0</v>
      </c>
      <c r="J143" s="21">
        <f t="shared" ref="J143" si="80">SUM(J140:J142)</f>
        <v>0</v>
      </c>
      <c r="K143" s="27"/>
      <c r="L143" s="21">
        <f t="shared" ref="L143" ca="1" si="81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48</v>
      </c>
      <c r="F144" s="51">
        <v>60</v>
      </c>
      <c r="G144" s="51">
        <v>0.46</v>
      </c>
      <c r="H144" s="51">
        <v>3.65</v>
      </c>
      <c r="I144" s="51">
        <v>1.43</v>
      </c>
      <c r="J144" s="51">
        <v>40.380000000000003</v>
      </c>
      <c r="K144" s="52">
        <v>20</v>
      </c>
      <c r="L144" s="51">
        <v>0.7</v>
      </c>
    </row>
    <row r="145" spans="1:12" ht="15" x14ac:dyDescent="0.25">
      <c r="A145" s="25"/>
      <c r="B145" s="16"/>
      <c r="C145" s="11"/>
      <c r="D145" s="7" t="s">
        <v>28</v>
      </c>
      <c r="E145" s="50" t="s">
        <v>65</v>
      </c>
      <c r="F145" s="51">
        <v>200</v>
      </c>
      <c r="G145" s="51">
        <v>1.6</v>
      </c>
      <c r="H145" s="51">
        <v>4.09</v>
      </c>
      <c r="I145" s="51">
        <v>13.54</v>
      </c>
      <c r="J145" s="51">
        <v>97.4</v>
      </c>
      <c r="K145" s="52">
        <v>197</v>
      </c>
      <c r="L145" s="51">
        <v>21.85</v>
      </c>
    </row>
    <row r="146" spans="1:12" ht="15" x14ac:dyDescent="0.25">
      <c r="A146" s="25"/>
      <c r="B146" s="16"/>
      <c r="C146" s="11"/>
      <c r="D146" s="7" t="s">
        <v>29</v>
      </c>
      <c r="E146" s="50" t="s">
        <v>66</v>
      </c>
      <c r="F146" s="51">
        <v>90</v>
      </c>
      <c r="G146" s="51">
        <v>17.920000000000002</v>
      </c>
      <c r="H146" s="51">
        <v>14.58</v>
      </c>
      <c r="I146" s="51">
        <v>5.62</v>
      </c>
      <c r="J146" s="51">
        <v>225</v>
      </c>
      <c r="K146" s="52">
        <v>290</v>
      </c>
      <c r="L146" s="51">
        <v>29.15</v>
      </c>
    </row>
    <row r="147" spans="1:12" ht="15" x14ac:dyDescent="0.25">
      <c r="A147" s="25"/>
      <c r="B147" s="16"/>
      <c r="C147" s="11"/>
      <c r="D147" s="7" t="s">
        <v>30</v>
      </c>
      <c r="E147" s="50" t="s">
        <v>67</v>
      </c>
      <c r="F147" s="51">
        <v>150</v>
      </c>
      <c r="G147" s="51">
        <v>7.46</v>
      </c>
      <c r="H147" s="51">
        <v>5.61</v>
      </c>
      <c r="I147" s="51">
        <v>35.840000000000003</v>
      </c>
      <c r="J147" s="51">
        <v>230.45</v>
      </c>
      <c r="K147" s="52">
        <v>679</v>
      </c>
      <c r="L147" s="51">
        <v>11.6</v>
      </c>
    </row>
    <row r="148" spans="1:12" ht="15" x14ac:dyDescent="0.25">
      <c r="A148" s="25"/>
      <c r="B148" s="16"/>
      <c r="C148" s="11"/>
      <c r="D148" s="7" t="s">
        <v>31</v>
      </c>
      <c r="E148" s="50" t="s">
        <v>68</v>
      </c>
      <c r="F148" s="51">
        <v>200</v>
      </c>
      <c r="G148" s="51">
        <v>3.52</v>
      </c>
      <c r="H148" s="51">
        <v>3.72</v>
      </c>
      <c r="I148" s="51">
        <v>25.49</v>
      </c>
      <c r="J148" s="51">
        <v>145.19999999999999</v>
      </c>
      <c r="K148" s="52">
        <v>382</v>
      </c>
      <c r="L148" s="51">
        <v>15.08</v>
      </c>
    </row>
    <row r="149" spans="1:12" ht="15" x14ac:dyDescent="0.25">
      <c r="A149" s="25"/>
      <c r="B149" s="16"/>
      <c r="C149" s="11"/>
      <c r="D149" s="7" t="s">
        <v>32</v>
      </c>
      <c r="E149" s="50" t="s">
        <v>64</v>
      </c>
      <c r="F149" s="51">
        <v>20</v>
      </c>
      <c r="G149" s="51">
        <v>1.52</v>
      </c>
      <c r="H149" s="51">
        <v>0.16</v>
      </c>
      <c r="I149" s="51">
        <v>9.84</v>
      </c>
      <c r="J149" s="51">
        <v>47</v>
      </c>
      <c r="K149" s="52">
        <v>108</v>
      </c>
      <c r="L149" s="51">
        <v>2.9</v>
      </c>
    </row>
    <row r="150" spans="1:12" ht="15" x14ac:dyDescent="0.25">
      <c r="A150" s="25"/>
      <c r="B150" s="16"/>
      <c r="C150" s="11"/>
      <c r="D150" s="7" t="s">
        <v>33</v>
      </c>
      <c r="E150" s="50" t="s">
        <v>53</v>
      </c>
      <c r="F150" s="51">
        <v>30</v>
      </c>
      <c r="G150" s="51">
        <v>2.2799999999999998</v>
      </c>
      <c r="H150" s="51">
        <v>0.24</v>
      </c>
      <c r="I150" s="51">
        <v>14.76</v>
      </c>
      <c r="J150" s="51">
        <v>70.5</v>
      </c>
      <c r="K150" s="52">
        <v>109</v>
      </c>
      <c r="L150" s="51">
        <v>2.61</v>
      </c>
    </row>
    <row r="151" spans="1:12" ht="15" x14ac:dyDescent="0.25">
      <c r="A151" s="25"/>
      <c r="B151" s="16"/>
      <c r="C151" s="11"/>
      <c r="D151" s="6"/>
      <c r="E151" s="50" t="s">
        <v>54</v>
      </c>
      <c r="F151" s="51">
        <v>5</v>
      </c>
      <c r="G151" s="51">
        <v>0</v>
      </c>
      <c r="H151" s="51">
        <v>4.0999999999999996</v>
      </c>
      <c r="I151" s="51">
        <v>0.05</v>
      </c>
      <c r="J151" s="51">
        <v>37.5</v>
      </c>
      <c r="K151" s="52">
        <v>14</v>
      </c>
      <c r="L151" s="51">
        <v>5</v>
      </c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755</v>
      </c>
      <c r="G153" s="21">
        <f t="shared" ref="G153" si="82">SUM(G144:G152)</f>
        <v>34.760000000000005</v>
      </c>
      <c r="H153" s="21">
        <f t="shared" ref="H153" si="83">SUM(H144:H152)</f>
        <v>36.15</v>
      </c>
      <c r="I153" s="21">
        <f t="shared" ref="I153" si="84">SUM(I144:I152)</f>
        <v>106.57000000000001</v>
      </c>
      <c r="J153" s="21">
        <f t="shared" ref="J153" si="85">SUM(J144:J152)</f>
        <v>893.43000000000006</v>
      </c>
      <c r="K153" s="27"/>
      <c r="L153" s="21">
        <v>88.89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6">SUM(G154:G157)</f>
        <v>0</v>
      </c>
      <c r="H158" s="21">
        <f t="shared" ref="H158" si="87">SUM(H154:H157)</f>
        <v>0</v>
      </c>
      <c r="I158" s="21">
        <f t="shared" ref="I158" si="88">SUM(I154:I157)</f>
        <v>0</v>
      </c>
      <c r="J158" s="21">
        <f t="shared" ref="J158" si="89">SUM(J154:J157)</f>
        <v>0</v>
      </c>
      <c r="K158" s="27"/>
      <c r="L158" s="21">
        <f t="shared" ref="L158" si="90">SUM(L151:L157)</f>
        <v>93.89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1">SUM(G159:G164)</f>
        <v>0</v>
      </c>
      <c r="H165" s="21">
        <f t="shared" ref="H165" si="92">SUM(H159:H164)</f>
        <v>0</v>
      </c>
      <c r="I165" s="21">
        <f t="shared" ref="I165" si="93">SUM(I159:I164)</f>
        <v>0</v>
      </c>
      <c r="J165" s="21">
        <f t="shared" ref="J165" si="94">SUM(J159:J164)</f>
        <v>0</v>
      </c>
      <c r="K165" s="27"/>
      <c r="L165" s="21">
        <f t="shared" ref="L165" ca="1" si="95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6">SUM(G166:G171)</f>
        <v>0</v>
      </c>
      <c r="H172" s="21">
        <f t="shared" ref="H172" si="97">SUM(H166:H171)</f>
        <v>0</v>
      </c>
      <c r="I172" s="21">
        <f t="shared" ref="I172" si="98">SUM(I166:I171)</f>
        <v>0</v>
      </c>
      <c r="J172" s="21">
        <f t="shared" ref="J172" si="99">SUM(J166:J171)</f>
        <v>0</v>
      </c>
      <c r="K172" s="27"/>
      <c r="L172" s="21">
        <f t="shared" ref="L172" ca="1" si="100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123" t="s">
        <v>4</v>
      </c>
      <c r="D173" s="124"/>
      <c r="E173" s="33"/>
      <c r="F173" s="34">
        <f>F139+F143+F153+F158+F165+F172</f>
        <v>755</v>
      </c>
      <c r="G173" s="34">
        <f t="shared" ref="G173" si="101">G139+G143+G153+G158+G165+G172</f>
        <v>34.760000000000005</v>
      </c>
      <c r="H173" s="34">
        <f t="shared" ref="H173" si="102">H139+H143+H153+H158+H165+H172</f>
        <v>36.15</v>
      </c>
      <c r="I173" s="34">
        <f t="shared" ref="I173" si="103">I139+I143+I153+I158+I165+I172</f>
        <v>106.57000000000001</v>
      </c>
      <c r="J173" s="34">
        <f t="shared" ref="J173" si="104">J139+J143+J153+J158+J165+J172</f>
        <v>893.43000000000006</v>
      </c>
      <c r="K173" s="35"/>
      <c r="L173" s="34">
        <v>88.89</v>
      </c>
    </row>
    <row r="174" spans="1:12" ht="15" x14ac:dyDescent="0.25">
      <c r="A174" s="22">
        <v>1</v>
      </c>
      <c r="B174" s="23">
        <v>5</v>
      </c>
      <c r="C174" s="24" t="s">
        <v>20</v>
      </c>
      <c r="D174" s="77" t="s">
        <v>21</v>
      </c>
      <c r="E174" s="78"/>
      <c r="F174" s="79"/>
      <c r="G174" s="76"/>
      <c r="H174" s="81"/>
      <c r="I174" s="81"/>
      <c r="J174" s="81"/>
      <c r="K174" s="80"/>
      <c r="L174" s="79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83"/>
    </row>
    <row r="176" spans="1:12" ht="15" x14ac:dyDescent="0.25">
      <c r="A176" s="25"/>
      <c r="B176" s="16"/>
      <c r="C176" s="11"/>
      <c r="D176" s="7" t="s">
        <v>22</v>
      </c>
      <c r="E176" s="10"/>
      <c r="F176" s="82"/>
      <c r="G176" s="75"/>
      <c r="H176" s="82"/>
      <c r="I176" s="82"/>
      <c r="J176" s="82"/>
      <c r="K176" s="85"/>
      <c r="L176" s="84"/>
    </row>
    <row r="177" spans="1:12" ht="15" x14ac:dyDescent="0.25">
      <c r="A177" s="25"/>
      <c r="B177" s="16"/>
      <c r="C177" s="11"/>
      <c r="D177" s="7" t="s">
        <v>23</v>
      </c>
      <c r="E177" s="10"/>
      <c r="F177" s="82"/>
      <c r="G177" s="75"/>
      <c r="H177" s="82"/>
      <c r="I177" s="82"/>
      <c r="J177" s="82"/>
      <c r="K177" s="86"/>
      <c r="L177" s="84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05">SUM(G174:G180)</f>
        <v>0</v>
      </c>
      <c r="H181" s="21">
        <f t="shared" ref="H181" si="106">SUM(H174:H180)</f>
        <v>0</v>
      </c>
      <c r="I181" s="21">
        <f t="shared" ref="I181" si="107">SUM(I174:I180)</f>
        <v>0</v>
      </c>
      <c r="J181" s="21">
        <f t="shared" ref="J181" si="108">SUM(J174:J180)</f>
        <v>0</v>
      </c>
      <c r="K181" s="27"/>
      <c r="L181" s="21">
        <f t="shared" si="76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9">SUM(G182:G184)</f>
        <v>0</v>
      </c>
      <c r="H185" s="21">
        <f t="shared" ref="H185" si="110">SUM(H182:H184)</f>
        <v>0</v>
      </c>
      <c r="I185" s="21">
        <f t="shared" ref="I185" si="111">SUM(I182:I184)</f>
        <v>0</v>
      </c>
      <c r="J185" s="21">
        <f t="shared" ref="J185" si="112">SUM(J182:J184)</f>
        <v>0</v>
      </c>
      <c r="K185" s="27"/>
      <c r="L185" s="21">
        <f t="shared" ref="L185" ca="1" si="113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69</v>
      </c>
      <c r="F186" s="51">
        <v>60</v>
      </c>
      <c r="G186" s="51">
        <v>0.68</v>
      </c>
      <c r="H186" s="51">
        <v>3.71</v>
      </c>
      <c r="I186" s="51">
        <v>2.83</v>
      </c>
      <c r="J186" s="51">
        <v>47.46</v>
      </c>
      <c r="K186" s="52">
        <v>23</v>
      </c>
      <c r="L186" s="51">
        <v>0.7</v>
      </c>
    </row>
    <row r="187" spans="1:12" ht="15" x14ac:dyDescent="0.25">
      <c r="A187" s="25"/>
      <c r="B187" s="16"/>
      <c r="C187" s="11"/>
      <c r="D187" s="7" t="s">
        <v>28</v>
      </c>
      <c r="E187" s="50" t="s">
        <v>70</v>
      </c>
      <c r="F187" s="51">
        <v>200</v>
      </c>
      <c r="G187" s="51">
        <v>4.3899999999999997</v>
      </c>
      <c r="H187" s="51">
        <v>4.22</v>
      </c>
      <c r="I187" s="51">
        <v>13.06</v>
      </c>
      <c r="J187" s="51">
        <v>107.8</v>
      </c>
      <c r="K187" s="52">
        <v>102</v>
      </c>
      <c r="L187" s="51">
        <v>32.65</v>
      </c>
    </row>
    <row r="188" spans="1:12" ht="15" x14ac:dyDescent="0.25">
      <c r="A188" s="25"/>
      <c r="B188" s="16"/>
      <c r="C188" s="11"/>
      <c r="D188" s="7" t="s">
        <v>29</v>
      </c>
      <c r="E188" s="50" t="s">
        <v>71</v>
      </c>
      <c r="F188" s="51">
        <v>160</v>
      </c>
      <c r="G188" s="51">
        <v>20.3</v>
      </c>
      <c r="H188" s="51">
        <v>17</v>
      </c>
      <c r="I188" s="51">
        <v>35.69</v>
      </c>
      <c r="J188" s="51">
        <v>377</v>
      </c>
      <c r="K188" s="52">
        <v>291</v>
      </c>
      <c r="L188" s="51">
        <v>42.42</v>
      </c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52</v>
      </c>
      <c r="F190" s="51">
        <v>200</v>
      </c>
      <c r="G190" s="51">
        <v>0.2</v>
      </c>
      <c r="H190" s="51">
        <v>0</v>
      </c>
      <c r="I190" s="51">
        <v>14</v>
      </c>
      <c r="J190" s="51">
        <v>28</v>
      </c>
      <c r="K190" s="52">
        <v>376</v>
      </c>
      <c r="L190" s="51">
        <v>2.61</v>
      </c>
    </row>
    <row r="191" spans="1:12" ht="15" x14ac:dyDescent="0.25">
      <c r="A191" s="25"/>
      <c r="B191" s="16"/>
      <c r="C191" s="11"/>
      <c r="D191" s="7" t="s">
        <v>32</v>
      </c>
      <c r="E191" s="50" t="s">
        <v>64</v>
      </c>
      <c r="F191" s="51">
        <v>20</v>
      </c>
      <c r="G191" s="51">
        <v>1.52</v>
      </c>
      <c r="H191" s="51">
        <v>0.16</v>
      </c>
      <c r="I191" s="51">
        <v>9.84</v>
      </c>
      <c r="J191" s="51">
        <v>47</v>
      </c>
      <c r="K191" s="52">
        <v>108</v>
      </c>
      <c r="L191" s="51">
        <v>2.9</v>
      </c>
    </row>
    <row r="192" spans="1:12" ht="15" x14ac:dyDescent="0.25">
      <c r="A192" s="25"/>
      <c r="B192" s="16"/>
      <c r="C192" s="11"/>
      <c r="D192" s="7" t="s">
        <v>33</v>
      </c>
      <c r="E192" s="50" t="s">
        <v>53</v>
      </c>
      <c r="F192" s="51">
        <v>30</v>
      </c>
      <c r="G192" s="51">
        <v>2.2799999999999998</v>
      </c>
      <c r="H192" s="51">
        <v>0.24</v>
      </c>
      <c r="I192" s="51">
        <v>14.76</v>
      </c>
      <c r="J192" s="51">
        <v>70.5</v>
      </c>
      <c r="K192" s="52">
        <v>109</v>
      </c>
      <c r="L192" s="51">
        <v>2.61</v>
      </c>
    </row>
    <row r="193" spans="1:12" ht="15" x14ac:dyDescent="0.25">
      <c r="A193" s="25"/>
      <c r="B193" s="16"/>
      <c r="C193" s="11"/>
      <c r="D193" s="6"/>
      <c r="E193" s="50" t="s">
        <v>54</v>
      </c>
      <c r="F193" s="51">
        <v>5</v>
      </c>
      <c r="G193" s="51">
        <v>0</v>
      </c>
      <c r="H193" s="51">
        <v>4.0999999999999996</v>
      </c>
      <c r="I193" s="51">
        <v>0.05</v>
      </c>
      <c r="J193" s="51">
        <v>37.5</v>
      </c>
      <c r="K193" s="52">
        <v>14</v>
      </c>
      <c r="L193" s="51">
        <v>5</v>
      </c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675</v>
      </c>
      <c r="G195" s="21">
        <f t="shared" ref="G195" si="114">SUM(G186:G194)</f>
        <v>29.37</v>
      </c>
      <c r="H195" s="21">
        <f t="shared" ref="H195" si="115">SUM(H186:H194)</f>
        <v>29.43</v>
      </c>
      <c r="I195" s="21">
        <f t="shared" ref="I195" si="116">SUM(I186:I194)</f>
        <v>90.23</v>
      </c>
      <c r="J195" s="21">
        <f t="shared" ref="J195" si="117">SUM(J186:J194)</f>
        <v>715.26</v>
      </c>
      <c r="K195" s="27"/>
      <c r="L195" s="21">
        <v>88.89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8">SUM(G196:G199)</f>
        <v>0</v>
      </c>
      <c r="H200" s="21">
        <f t="shared" ref="H200" si="119">SUM(H196:H199)</f>
        <v>0</v>
      </c>
      <c r="I200" s="21">
        <f t="shared" ref="I200" si="120">SUM(I196:I199)</f>
        <v>0</v>
      </c>
      <c r="J200" s="21">
        <f t="shared" ref="J200" si="121">SUM(J196:J199)</f>
        <v>0</v>
      </c>
      <c r="K200" s="27"/>
      <c r="L200" s="21">
        <f t="shared" ref="L200" si="122">SUM(L193:L199)</f>
        <v>93.89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3">SUM(G201:G206)</f>
        <v>0</v>
      </c>
      <c r="H207" s="21">
        <f t="shared" ref="H207" si="124">SUM(H201:H206)</f>
        <v>0</v>
      </c>
      <c r="I207" s="21">
        <f t="shared" ref="I207" si="125">SUM(I201:I206)</f>
        <v>0</v>
      </c>
      <c r="J207" s="21">
        <f t="shared" ref="J207" si="126">SUM(J201:J206)</f>
        <v>0</v>
      </c>
      <c r="K207" s="27"/>
      <c r="L207" s="21">
        <f t="shared" ref="L207" ca="1" si="127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8">SUM(G208:G213)</f>
        <v>0</v>
      </c>
      <c r="H214" s="21">
        <f t="shared" ref="H214" si="129">SUM(H208:H213)</f>
        <v>0</v>
      </c>
      <c r="I214" s="21">
        <f t="shared" ref="I214" si="130">SUM(I208:I213)</f>
        <v>0</v>
      </c>
      <c r="J214" s="21">
        <f t="shared" ref="J214" si="131">SUM(J208:J213)</f>
        <v>0</v>
      </c>
      <c r="K214" s="27"/>
      <c r="L214" s="21">
        <f t="shared" ref="L214" ca="1" si="132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123" t="s">
        <v>4</v>
      </c>
      <c r="D215" s="124"/>
      <c r="E215" s="33"/>
      <c r="F215" s="34">
        <f>F181+F185+F195+F200+F207+F214</f>
        <v>675</v>
      </c>
      <c r="G215" s="34">
        <f t="shared" ref="G215" si="133">G181+G185+G195+G200+G207+G214</f>
        <v>29.37</v>
      </c>
      <c r="H215" s="34">
        <f t="shared" ref="H215" si="134">H181+H185+H195+H200+H207+H214</f>
        <v>29.43</v>
      </c>
      <c r="I215" s="34">
        <f t="shared" ref="I215" si="135">I181+I185+I195+I200+I207+I214</f>
        <v>90.23</v>
      </c>
      <c r="J215" s="34">
        <f t="shared" ref="J215" si="136">J181+J185+J195+J200+J207+J214</f>
        <v>715.26</v>
      </c>
      <c r="K215" s="35"/>
      <c r="L215" s="34">
        <v>88.89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7"/>
      <c r="F216" s="64"/>
      <c r="G216" s="64"/>
      <c r="H216" s="64"/>
      <c r="I216" s="64"/>
      <c r="J216" s="64"/>
      <c r="K216" s="65"/>
      <c r="L216" s="64"/>
    </row>
    <row r="217" spans="1:12" ht="15" x14ac:dyDescent="0.25">
      <c r="A217" s="25"/>
      <c r="B217" s="16"/>
      <c r="C217" s="11"/>
      <c r="D217" s="6"/>
      <c r="E217" s="10"/>
      <c r="F217" s="67"/>
      <c r="G217" s="67"/>
      <c r="H217" s="67"/>
      <c r="I217" s="67"/>
      <c r="J217" s="67"/>
      <c r="K217" s="68"/>
      <c r="L217" s="67"/>
    </row>
    <row r="218" spans="1:12" ht="15" x14ac:dyDescent="0.25">
      <c r="A218" s="25"/>
      <c r="B218" s="16"/>
      <c r="C218" s="11"/>
      <c r="D218" s="7" t="s">
        <v>22</v>
      </c>
      <c r="E218" s="73"/>
      <c r="F218" s="67"/>
      <c r="G218" s="67"/>
      <c r="H218" s="67"/>
      <c r="I218" s="67"/>
      <c r="J218" s="67"/>
      <c r="K218" s="68"/>
      <c r="L218" s="67"/>
    </row>
    <row r="219" spans="1:12" ht="15" x14ac:dyDescent="0.25">
      <c r="A219" s="25"/>
      <c r="B219" s="16"/>
      <c r="C219" s="11"/>
      <c r="D219" s="7" t="s">
        <v>23</v>
      </c>
      <c r="E219" s="10"/>
      <c r="F219" s="67"/>
      <c r="G219" s="67"/>
      <c r="H219" s="67"/>
      <c r="I219" s="67"/>
      <c r="J219" s="67"/>
      <c r="K219" s="68"/>
      <c r="L219" s="67"/>
    </row>
    <row r="220" spans="1:12" ht="15" x14ac:dyDescent="0.25">
      <c r="A220" s="25"/>
      <c r="B220" s="16"/>
      <c r="C220" s="11"/>
      <c r="D220" s="7" t="s">
        <v>24</v>
      </c>
      <c r="E220" s="70"/>
      <c r="F220" s="67"/>
      <c r="G220" s="67"/>
      <c r="H220" s="67"/>
      <c r="I220" s="67"/>
      <c r="J220" s="67"/>
      <c r="K220" s="68"/>
      <c r="L220" s="67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37">SUM(G216:G222)</f>
        <v>0</v>
      </c>
      <c r="H223" s="21">
        <f t="shared" ref="H223" si="138">SUM(H216:H222)</f>
        <v>0</v>
      </c>
      <c r="I223" s="21">
        <f t="shared" ref="I223" si="139">SUM(I216:I222)</f>
        <v>0</v>
      </c>
      <c r="J223" s="21">
        <f t="shared" ref="J223" si="140">SUM(J216:J222)</f>
        <v>0</v>
      </c>
      <c r="K223" s="27"/>
      <c r="L223" s="21">
        <f t="shared" ref="L223:L265" si="141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2">SUM(G224:G226)</f>
        <v>0</v>
      </c>
      <c r="H227" s="21">
        <f t="shared" ref="H227" si="143">SUM(H224:H226)</f>
        <v>0</v>
      </c>
      <c r="I227" s="21">
        <f t="shared" ref="I227" si="144">SUM(I224:I226)</f>
        <v>0</v>
      </c>
      <c r="J227" s="21">
        <f t="shared" ref="J227" si="145">SUM(J224:J226)</f>
        <v>0</v>
      </c>
      <c r="K227" s="27"/>
      <c r="L227" s="21">
        <f t="shared" ref="L227" ca="1" si="146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48</v>
      </c>
      <c r="F228" s="51">
        <v>60</v>
      </c>
      <c r="G228" s="51">
        <v>0.46</v>
      </c>
      <c r="H228" s="51">
        <v>3.65</v>
      </c>
      <c r="I228" s="51">
        <v>1.43</v>
      </c>
      <c r="J228" s="51">
        <v>40.380000000000003</v>
      </c>
      <c r="K228" s="52">
        <v>20</v>
      </c>
      <c r="L228" s="51">
        <v>0.7</v>
      </c>
    </row>
    <row r="229" spans="1:12" ht="15" x14ac:dyDescent="0.25">
      <c r="A229" s="25"/>
      <c r="B229" s="16"/>
      <c r="C229" s="11"/>
      <c r="D229" s="7" t="s">
        <v>28</v>
      </c>
      <c r="E229" s="50" t="s">
        <v>49</v>
      </c>
      <c r="F229" s="51">
        <v>200</v>
      </c>
      <c r="G229" s="51">
        <v>5.83</v>
      </c>
      <c r="H229" s="51">
        <v>4.5599999999999996</v>
      </c>
      <c r="I229" s="51">
        <v>13.59</v>
      </c>
      <c r="J229" s="51">
        <v>118.8</v>
      </c>
      <c r="K229" s="52">
        <v>104</v>
      </c>
      <c r="L229" s="51">
        <v>22.87</v>
      </c>
    </row>
    <row r="230" spans="1:12" ht="15" x14ac:dyDescent="0.25">
      <c r="A230" s="25"/>
      <c r="B230" s="16"/>
      <c r="C230" s="11"/>
      <c r="D230" s="7" t="s">
        <v>29</v>
      </c>
      <c r="E230" s="50" t="s">
        <v>50</v>
      </c>
      <c r="F230" s="51">
        <v>90</v>
      </c>
      <c r="G230" s="51">
        <v>17.649999999999999</v>
      </c>
      <c r="H230" s="51">
        <v>14.58</v>
      </c>
      <c r="I230" s="51">
        <v>4.7</v>
      </c>
      <c r="J230" s="51">
        <v>221</v>
      </c>
      <c r="K230" s="52">
        <v>293</v>
      </c>
      <c r="L230" s="51">
        <v>43.5</v>
      </c>
    </row>
    <row r="231" spans="1:12" ht="15" x14ac:dyDescent="0.25">
      <c r="A231" s="25"/>
      <c r="B231" s="16"/>
      <c r="C231" s="11"/>
      <c r="D231" s="7" t="s">
        <v>30</v>
      </c>
      <c r="E231" s="50" t="s">
        <v>72</v>
      </c>
      <c r="F231" s="51">
        <v>150</v>
      </c>
      <c r="G231" s="51">
        <v>5.52</v>
      </c>
      <c r="H231" s="51">
        <v>4.5199999999999996</v>
      </c>
      <c r="I231" s="51">
        <v>26.45</v>
      </c>
      <c r="J231" s="51">
        <v>168.45</v>
      </c>
      <c r="K231" s="52">
        <v>688</v>
      </c>
      <c r="L231" s="51">
        <v>8.6999999999999993</v>
      </c>
    </row>
    <row r="232" spans="1:12" ht="15" x14ac:dyDescent="0.25">
      <c r="A232" s="25"/>
      <c r="B232" s="16"/>
      <c r="C232" s="11"/>
      <c r="D232" s="7" t="s">
        <v>31</v>
      </c>
      <c r="E232" s="50" t="s">
        <v>52</v>
      </c>
      <c r="F232" s="51">
        <v>200</v>
      </c>
      <c r="G232" s="51">
        <v>0.2</v>
      </c>
      <c r="H232" s="51">
        <v>0</v>
      </c>
      <c r="I232" s="51">
        <v>14</v>
      </c>
      <c r="J232" s="51">
        <v>28</v>
      </c>
      <c r="K232" s="52">
        <v>376</v>
      </c>
      <c r="L232" s="51">
        <v>2.61</v>
      </c>
    </row>
    <row r="233" spans="1:12" ht="15" x14ac:dyDescent="0.25">
      <c r="A233" s="25"/>
      <c r="B233" s="16"/>
      <c r="C233" s="11"/>
      <c r="D233" s="7" t="s">
        <v>32</v>
      </c>
      <c r="E233" s="50" t="s">
        <v>64</v>
      </c>
      <c r="F233" s="51">
        <v>20</v>
      </c>
      <c r="G233" s="51">
        <v>1.52</v>
      </c>
      <c r="H233" s="51">
        <v>0.16</v>
      </c>
      <c r="I233" s="51">
        <v>9.84</v>
      </c>
      <c r="J233" s="51">
        <v>47</v>
      </c>
      <c r="K233" s="52">
        <v>108</v>
      </c>
      <c r="L233" s="51">
        <v>2.9</v>
      </c>
    </row>
    <row r="234" spans="1:12" ht="15" x14ac:dyDescent="0.25">
      <c r="A234" s="25"/>
      <c r="B234" s="16"/>
      <c r="C234" s="11"/>
      <c r="D234" s="7" t="s">
        <v>33</v>
      </c>
      <c r="E234" s="50" t="s">
        <v>53</v>
      </c>
      <c r="F234" s="51">
        <v>30</v>
      </c>
      <c r="G234" s="51">
        <v>2.2799999999999998</v>
      </c>
      <c r="H234" s="51">
        <v>0.24</v>
      </c>
      <c r="I234" s="51">
        <v>14.76</v>
      </c>
      <c r="J234" s="51">
        <v>70.5</v>
      </c>
      <c r="K234" s="52">
        <v>109</v>
      </c>
      <c r="L234" s="51">
        <v>2.61</v>
      </c>
    </row>
    <row r="235" spans="1:12" ht="15" x14ac:dyDescent="0.25">
      <c r="A235" s="25"/>
      <c r="B235" s="16"/>
      <c r="C235" s="11"/>
      <c r="D235" s="6"/>
      <c r="E235" s="50" t="s">
        <v>54</v>
      </c>
      <c r="F235" s="51">
        <v>5</v>
      </c>
      <c r="G235" s="51">
        <v>0</v>
      </c>
      <c r="H235" s="51">
        <v>4.0999999999999996</v>
      </c>
      <c r="I235" s="51">
        <v>0.05</v>
      </c>
      <c r="J235" s="51">
        <v>37.5</v>
      </c>
      <c r="K235" s="52">
        <v>14</v>
      </c>
      <c r="L235" s="51">
        <v>5</v>
      </c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755</v>
      </c>
      <c r="G237" s="21">
        <f t="shared" ref="G237" si="147">SUM(G228:G236)</f>
        <v>33.459999999999994</v>
      </c>
      <c r="H237" s="21">
        <f t="shared" ref="H237" si="148">SUM(H228:H236)</f>
        <v>31.809999999999995</v>
      </c>
      <c r="I237" s="21">
        <f t="shared" ref="I237" si="149">SUM(I228:I236)</f>
        <v>84.820000000000007</v>
      </c>
      <c r="J237" s="21">
        <f t="shared" ref="J237" si="150">SUM(J228:J236)</f>
        <v>731.63</v>
      </c>
      <c r="K237" s="27"/>
      <c r="L237" s="21">
        <v>88.89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1">SUM(G238:G241)</f>
        <v>0</v>
      </c>
      <c r="H242" s="21">
        <f t="shared" ref="H242" si="152">SUM(H238:H241)</f>
        <v>0</v>
      </c>
      <c r="I242" s="21">
        <f t="shared" ref="I242" si="153">SUM(I238:I241)</f>
        <v>0</v>
      </c>
      <c r="J242" s="21">
        <f t="shared" ref="J242" si="154">SUM(J238:J241)</f>
        <v>0</v>
      </c>
      <c r="K242" s="27"/>
      <c r="L242" s="21">
        <f t="shared" ref="L242" si="155">SUM(L235:L241)</f>
        <v>93.89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56">SUM(G243:G248)</f>
        <v>0</v>
      </c>
      <c r="H249" s="21">
        <f t="shared" ref="H249" si="157">SUM(H243:H248)</f>
        <v>0</v>
      </c>
      <c r="I249" s="21">
        <f t="shared" ref="I249" si="158">SUM(I243:I248)</f>
        <v>0</v>
      </c>
      <c r="J249" s="21">
        <f t="shared" ref="J249" si="159">SUM(J243:J248)</f>
        <v>0</v>
      </c>
      <c r="K249" s="27"/>
      <c r="L249" s="21">
        <f t="shared" ref="L249" ca="1" si="16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1">SUM(G250:G255)</f>
        <v>0</v>
      </c>
      <c r="H256" s="21">
        <f t="shared" ref="H256" si="162">SUM(H250:H255)</f>
        <v>0</v>
      </c>
      <c r="I256" s="21">
        <f t="shared" ref="I256" si="163">SUM(I250:I255)</f>
        <v>0</v>
      </c>
      <c r="J256" s="21">
        <f t="shared" ref="J256" si="164">SUM(J250:J255)</f>
        <v>0</v>
      </c>
      <c r="K256" s="27"/>
      <c r="L256" s="21">
        <f ca="1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123" t="s">
        <v>4</v>
      </c>
      <c r="D257" s="124"/>
      <c r="E257" s="33"/>
      <c r="F257" s="34">
        <f>F223+F227+F237+F242+F249+F256</f>
        <v>755</v>
      </c>
      <c r="G257" s="34">
        <f t="shared" ref="G257" si="165">G223+G227+G237+G242+G249+G256</f>
        <v>33.459999999999994</v>
      </c>
      <c r="H257" s="34">
        <f t="shared" ref="H257" si="166">H223+H227+H237+H242+H249+H256</f>
        <v>31.809999999999995</v>
      </c>
      <c r="I257" s="34">
        <f t="shared" ref="I257" si="167">I223+I227+I237+I242+I249+I256</f>
        <v>84.820000000000007</v>
      </c>
      <c r="J257" s="34">
        <f t="shared" ref="J257" si="168">J223+J227+J237+J242+J249+J256</f>
        <v>731.63</v>
      </c>
      <c r="K257" s="35"/>
      <c r="L257" s="34">
        <v>88.89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69">SUM(G258:G264)</f>
        <v>0</v>
      </c>
      <c r="H265" s="21">
        <f t="shared" ref="H265" si="170">SUM(H258:H264)</f>
        <v>0</v>
      </c>
      <c r="I265" s="21">
        <f t="shared" ref="I265" si="171">SUM(I258:I264)</f>
        <v>0</v>
      </c>
      <c r="J265" s="21">
        <f t="shared" ref="J265" si="172">SUM(J258:J264)</f>
        <v>0</v>
      </c>
      <c r="K265" s="27"/>
      <c r="L265" s="21">
        <f t="shared" si="141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73">SUM(G266:G268)</f>
        <v>0</v>
      </c>
      <c r="H269" s="21">
        <f t="shared" ref="H269" si="174">SUM(H266:H268)</f>
        <v>0</v>
      </c>
      <c r="I269" s="21">
        <f t="shared" ref="I269" si="175">SUM(I266:I268)</f>
        <v>0</v>
      </c>
      <c r="J269" s="21">
        <f t="shared" ref="J269" si="176">SUM(J266:J268)</f>
        <v>0</v>
      </c>
      <c r="K269" s="27"/>
      <c r="L269" s="21">
        <f t="shared" ref="L269" ca="1" si="177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55</v>
      </c>
      <c r="F270" s="51">
        <v>60</v>
      </c>
      <c r="G270" s="51">
        <v>0.85</v>
      </c>
      <c r="H270" s="51">
        <v>3.05</v>
      </c>
      <c r="I270" s="51">
        <v>5.19</v>
      </c>
      <c r="J270" s="51">
        <v>51.54</v>
      </c>
      <c r="K270" s="52">
        <v>45</v>
      </c>
      <c r="L270" s="51">
        <v>1.45</v>
      </c>
    </row>
    <row r="271" spans="1:12" ht="15" x14ac:dyDescent="0.25">
      <c r="A271" s="25"/>
      <c r="B271" s="16"/>
      <c r="C271" s="11"/>
      <c r="D271" s="7" t="s">
        <v>28</v>
      </c>
      <c r="E271" s="50" t="s">
        <v>73</v>
      </c>
      <c r="F271" s="51">
        <v>200</v>
      </c>
      <c r="G271" s="51">
        <v>32.01</v>
      </c>
      <c r="H271" s="51">
        <v>15.73</v>
      </c>
      <c r="I271" s="51">
        <v>101.14</v>
      </c>
      <c r="J271" s="51">
        <v>82</v>
      </c>
      <c r="K271" s="52">
        <v>82</v>
      </c>
      <c r="L271" s="51">
        <v>15</v>
      </c>
    </row>
    <row r="272" spans="1:12" ht="15" x14ac:dyDescent="0.25">
      <c r="A272" s="25"/>
      <c r="B272" s="16"/>
      <c r="C272" s="11"/>
      <c r="D272" s="7" t="s">
        <v>29</v>
      </c>
      <c r="E272" s="50" t="s">
        <v>74</v>
      </c>
      <c r="F272" s="51">
        <v>100</v>
      </c>
      <c r="G272" s="51">
        <v>15.55</v>
      </c>
      <c r="H272" s="51">
        <v>11.55</v>
      </c>
      <c r="I272" s="51">
        <v>15.7</v>
      </c>
      <c r="J272" s="51">
        <v>228.75</v>
      </c>
      <c r="K272" s="52">
        <v>268</v>
      </c>
      <c r="L272" s="51">
        <v>35.630000000000003</v>
      </c>
    </row>
    <row r="273" spans="1:12" ht="15" x14ac:dyDescent="0.25">
      <c r="A273" s="25"/>
      <c r="B273" s="16"/>
      <c r="C273" s="11"/>
      <c r="D273" s="7" t="s">
        <v>30</v>
      </c>
      <c r="E273" s="50" t="s">
        <v>75</v>
      </c>
      <c r="F273" s="51">
        <v>150</v>
      </c>
      <c r="G273" s="51">
        <v>8.73</v>
      </c>
      <c r="H273" s="51">
        <v>14.61</v>
      </c>
      <c r="I273" s="51">
        <v>75</v>
      </c>
      <c r="J273" s="51">
        <v>466.42500000000001</v>
      </c>
      <c r="K273" s="52">
        <v>304</v>
      </c>
      <c r="L273" s="51">
        <v>12.3</v>
      </c>
    </row>
    <row r="274" spans="1:12" ht="15" x14ac:dyDescent="0.25">
      <c r="A274" s="25"/>
      <c r="B274" s="16"/>
      <c r="C274" s="11"/>
      <c r="D274" s="7" t="s">
        <v>31</v>
      </c>
      <c r="E274" s="50" t="s">
        <v>68</v>
      </c>
      <c r="F274" s="51">
        <v>200</v>
      </c>
      <c r="G274" s="51">
        <v>3.52</v>
      </c>
      <c r="H274" s="51">
        <v>3.72</v>
      </c>
      <c r="I274" s="51">
        <v>25.49</v>
      </c>
      <c r="J274" s="51">
        <v>145.19999999999999</v>
      </c>
      <c r="K274" s="52">
        <v>382</v>
      </c>
      <c r="L274" s="51">
        <v>14</v>
      </c>
    </row>
    <row r="275" spans="1:12" ht="15" x14ac:dyDescent="0.25">
      <c r="A275" s="25"/>
      <c r="B275" s="16"/>
      <c r="C275" s="11"/>
      <c r="D275" s="7" t="s">
        <v>32</v>
      </c>
      <c r="E275" s="50" t="s">
        <v>64</v>
      </c>
      <c r="F275" s="51">
        <v>20</v>
      </c>
      <c r="G275" s="51">
        <v>1.52</v>
      </c>
      <c r="H275" s="51">
        <v>0.16</v>
      </c>
      <c r="I275" s="51">
        <v>9.84</v>
      </c>
      <c r="J275" s="51">
        <v>47</v>
      </c>
      <c r="K275" s="52">
        <v>108</v>
      </c>
      <c r="L275" s="51">
        <v>2.9</v>
      </c>
    </row>
    <row r="276" spans="1:12" ht="15" x14ac:dyDescent="0.25">
      <c r="A276" s="25"/>
      <c r="B276" s="16"/>
      <c r="C276" s="11"/>
      <c r="D276" s="7" t="s">
        <v>33</v>
      </c>
      <c r="E276" s="50" t="s">
        <v>53</v>
      </c>
      <c r="F276" s="51">
        <v>30</v>
      </c>
      <c r="G276" s="51">
        <v>2.2799999999999998</v>
      </c>
      <c r="H276" s="51">
        <v>0.24</v>
      </c>
      <c r="I276" s="51">
        <v>14.76</v>
      </c>
      <c r="J276" s="51">
        <v>70.5</v>
      </c>
      <c r="K276" s="52">
        <v>109</v>
      </c>
      <c r="L276" s="51">
        <v>2.61</v>
      </c>
    </row>
    <row r="277" spans="1:12" ht="15" x14ac:dyDescent="0.25">
      <c r="A277" s="25"/>
      <c r="B277" s="16"/>
      <c r="C277" s="11"/>
      <c r="D277" s="6"/>
      <c r="E277" s="50" t="s">
        <v>54</v>
      </c>
      <c r="F277" s="51">
        <v>5</v>
      </c>
      <c r="G277" s="51">
        <v>0</v>
      </c>
      <c r="H277" s="51">
        <v>4.0999999999999996</v>
      </c>
      <c r="I277" s="51">
        <v>0.05</v>
      </c>
      <c r="J277" s="51">
        <v>37.5</v>
      </c>
      <c r="K277" s="52">
        <v>14</v>
      </c>
      <c r="L277" s="51">
        <v>5</v>
      </c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765</v>
      </c>
      <c r="G279" s="21">
        <f t="shared" ref="G279" si="178">SUM(G270:G278)</f>
        <v>64.460000000000008</v>
      </c>
      <c r="H279" s="21">
        <f t="shared" ref="H279" si="179">SUM(H270:H278)</f>
        <v>53.16</v>
      </c>
      <c r="I279" s="21">
        <f t="shared" ref="I279" si="180">SUM(I270:I278)</f>
        <v>247.17000000000002</v>
      </c>
      <c r="J279" s="21">
        <f t="shared" ref="J279" si="181">SUM(J270:J278)</f>
        <v>1128.915</v>
      </c>
      <c r="K279" s="27"/>
      <c r="L279" s="21">
        <f t="shared" ref="L279" ca="1" si="182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3">SUM(G280:G283)</f>
        <v>0</v>
      </c>
      <c r="H284" s="21">
        <f t="shared" ref="H284" si="184">SUM(H280:H283)</f>
        <v>0</v>
      </c>
      <c r="I284" s="21">
        <f t="shared" ref="I284" si="185">SUM(I280:I283)</f>
        <v>0</v>
      </c>
      <c r="J284" s="21">
        <f t="shared" ref="J284" si="186">SUM(J280:J283)</f>
        <v>0</v>
      </c>
      <c r="K284" s="27"/>
      <c r="L284" s="21">
        <f t="shared" ref="L284" ca="1" si="187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88">SUM(G285:G290)</f>
        <v>0</v>
      </c>
      <c r="H291" s="21">
        <f t="shared" ref="H291" si="189">SUM(H285:H290)</f>
        <v>0</v>
      </c>
      <c r="I291" s="21">
        <f t="shared" ref="I291" si="190">SUM(I285:I290)</f>
        <v>0</v>
      </c>
      <c r="J291" s="21">
        <f t="shared" ref="J291" si="191">SUM(J285:J290)</f>
        <v>0</v>
      </c>
      <c r="K291" s="27"/>
      <c r="L291" s="21">
        <f t="shared" ref="L291" ca="1" si="192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3">SUM(G292:G297)</f>
        <v>0</v>
      </c>
      <c r="H298" s="21">
        <f t="shared" ref="H298" si="194">SUM(H292:H297)</f>
        <v>0</v>
      </c>
      <c r="I298" s="21">
        <f t="shared" ref="I298" si="195">SUM(I292:I297)</f>
        <v>0</v>
      </c>
      <c r="J298" s="21">
        <f t="shared" ref="J298" si="196">SUM(J292:J297)</f>
        <v>0</v>
      </c>
      <c r="K298" s="27"/>
      <c r="L298" s="21">
        <f ca="1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123" t="s">
        <v>4</v>
      </c>
      <c r="D299" s="124"/>
      <c r="E299" s="33"/>
      <c r="F299" s="34">
        <f>F265+F269+F279+F284+F291+F298</f>
        <v>765</v>
      </c>
      <c r="G299" s="34">
        <f t="shared" ref="G299" si="197">G265+G269+G279+G284+G291+G298</f>
        <v>64.460000000000008</v>
      </c>
      <c r="H299" s="34">
        <f t="shared" ref="H299" si="198">H265+H269+H279+H284+H291+H298</f>
        <v>53.16</v>
      </c>
      <c r="I299" s="34">
        <f t="shared" ref="I299" si="199">I265+I269+I279+I284+I291+I298</f>
        <v>247.17000000000002</v>
      </c>
      <c r="J299" s="34">
        <f t="shared" ref="J299" si="200">J265+J269+J279+J284+J291+J298</f>
        <v>1128.915</v>
      </c>
      <c r="K299" s="35"/>
      <c r="L299" s="34">
        <v>88.89</v>
      </c>
    </row>
    <row r="300" spans="1:12" ht="15" x14ac:dyDescent="0.25">
      <c r="A300" s="22">
        <v>2</v>
      </c>
      <c r="B300" s="23">
        <v>8</v>
      </c>
      <c r="C300" s="24" t="s">
        <v>20</v>
      </c>
      <c r="D300" s="5" t="s">
        <v>21</v>
      </c>
      <c r="E300" s="74"/>
      <c r="F300" s="64"/>
      <c r="G300" s="64"/>
      <c r="H300" s="64"/>
      <c r="I300" s="64"/>
      <c r="J300" s="64"/>
      <c r="K300" s="65"/>
      <c r="L300" s="64"/>
    </row>
    <row r="301" spans="1:12" ht="15" x14ac:dyDescent="0.25">
      <c r="A301" s="25"/>
      <c r="B301" s="16"/>
      <c r="C301" s="11"/>
      <c r="D301" s="6"/>
      <c r="E301" s="87"/>
      <c r="F301" s="67"/>
      <c r="G301" s="67"/>
      <c r="H301" s="67"/>
      <c r="I301" s="67"/>
      <c r="J301" s="67"/>
      <c r="K301" s="68"/>
      <c r="L301" s="67"/>
    </row>
    <row r="302" spans="1:12" ht="15" x14ac:dyDescent="0.25">
      <c r="A302" s="25"/>
      <c r="B302" s="16"/>
      <c r="C302" s="11"/>
      <c r="D302" s="7" t="s">
        <v>22</v>
      </c>
      <c r="E302" s="88"/>
      <c r="F302" s="67"/>
      <c r="G302" s="67"/>
      <c r="H302" s="67"/>
      <c r="I302" s="67"/>
      <c r="J302" s="67"/>
      <c r="K302" s="68"/>
      <c r="L302" s="67"/>
    </row>
    <row r="303" spans="1:12" ht="15" x14ac:dyDescent="0.25">
      <c r="A303" s="25"/>
      <c r="B303" s="16"/>
      <c r="C303" s="11"/>
      <c r="D303" s="7" t="s">
        <v>23</v>
      </c>
      <c r="E303" s="88"/>
      <c r="F303" s="67"/>
      <c r="G303" s="67"/>
      <c r="H303" s="67"/>
      <c r="I303" s="67"/>
      <c r="J303" s="67"/>
      <c r="K303" s="68"/>
      <c r="L303" s="67"/>
    </row>
    <row r="304" spans="1:12" ht="15" x14ac:dyDescent="0.25">
      <c r="A304" s="25"/>
      <c r="B304" s="16"/>
      <c r="C304" s="11"/>
      <c r="D304" s="7" t="s">
        <v>24</v>
      </c>
      <c r="E304" s="70"/>
      <c r="F304" s="67"/>
      <c r="G304" s="67"/>
      <c r="H304" s="67"/>
      <c r="I304" s="67"/>
      <c r="J304" s="67"/>
      <c r="K304" s="68"/>
      <c r="L304" s="67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>SUM(G300:G306)</f>
        <v>0</v>
      </c>
      <c r="H307" s="21">
        <f>SUM(H300:H306)</f>
        <v>0</v>
      </c>
      <c r="I307" s="21">
        <f>SUM(I300:I306)</f>
        <v>0</v>
      </c>
      <c r="J307" s="21">
        <f>SUM(J300:J306)</f>
        <v>0</v>
      </c>
      <c r="K307" s="27"/>
      <c r="L307" s="21">
        <f>SUM(L300:L306)</f>
        <v>0</v>
      </c>
    </row>
    <row r="308" spans="1:12" ht="15" x14ac:dyDescent="0.25">
      <c r="A308" s="28">
        <f>A300</f>
        <v>2</v>
      </c>
      <c r="B308" s="14">
        <v>8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01">SUM(G308:G310)</f>
        <v>0</v>
      </c>
      <c r="H311" s="21">
        <f t="shared" ref="H311" si="202">SUM(H308:H310)</f>
        <v>0</v>
      </c>
      <c r="I311" s="21">
        <f t="shared" ref="I311" si="203">SUM(I308:I310)</f>
        <v>0</v>
      </c>
      <c r="J311" s="21">
        <f t="shared" ref="J311" si="204">SUM(J308:J310)</f>
        <v>0</v>
      </c>
      <c r="K311" s="27"/>
      <c r="L311" s="21">
        <f t="shared" ref="L311" ca="1" si="205">SUM(L308:L316)</f>
        <v>0</v>
      </c>
    </row>
    <row r="312" spans="1:12" ht="15" x14ac:dyDescent="0.25">
      <c r="A312" s="28">
        <f>A300</f>
        <v>2</v>
      </c>
      <c r="B312" s="14">
        <f>B300</f>
        <v>8</v>
      </c>
      <c r="C312" s="10" t="s">
        <v>26</v>
      </c>
      <c r="D312" s="7" t="s">
        <v>27</v>
      </c>
      <c r="E312" s="50" t="s">
        <v>76</v>
      </c>
      <c r="F312" s="51">
        <v>60</v>
      </c>
      <c r="G312" s="51">
        <v>1</v>
      </c>
      <c r="H312" s="51">
        <v>0.4</v>
      </c>
      <c r="I312" s="51">
        <v>2.2999999999999998</v>
      </c>
      <c r="J312" s="51">
        <v>21</v>
      </c>
      <c r="K312" s="52">
        <v>71</v>
      </c>
      <c r="L312" s="51">
        <v>0</v>
      </c>
    </row>
    <row r="313" spans="1:12" ht="15" x14ac:dyDescent="0.25">
      <c r="A313" s="25"/>
      <c r="B313" s="16"/>
      <c r="C313" s="11"/>
      <c r="D313" s="7" t="s">
        <v>28</v>
      </c>
      <c r="E313" s="50" t="s">
        <v>70</v>
      </c>
      <c r="F313" s="51">
        <v>200</v>
      </c>
      <c r="G313" s="51">
        <v>4.3899999999999997</v>
      </c>
      <c r="H313" s="51">
        <v>4.22</v>
      </c>
      <c r="I313" s="51">
        <v>13.06</v>
      </c>
      <c r="J313" s="51">
        <v>107.8</v>
      </c>
      <c r="K313" s="52">
        <v>102</v>
      </c>
      <c r="L313" s="51">
        <v>24.24</v>
      </c>
    </row>
    <row r="314" spans="1:12" ht="15" x14ac:dyDescent="0.25">
      <c r="A314" s="25"/>
      <c r="B314" s="16"/>
      <c r="C314" s="11"/>
      <c r="D314" s="7" t="s">
        <v>29</v>
      </c>
      <c r="E314" s="50" t="s">
        <v>62</v>
      </c>
      <c r="F314" s="51">
        <v>90</v>
      </c>
      <c r="G314" s="51">
        <v>11.78</v>
      </c>
      <c r="H314" s="51">
        <v>12.91</v>
      </c>
      <c r="I314" s="51">
        <v>14.9</v>
      </c>
      <c r="J314" s="51">
        <v>223</v>
      </c>
      <c r="K314" s="52">
        <v>279</v>
      </c>
      <c r="L314" s="51">
        <v>42.03</v>
      </c>
    </row>
    <row r="315" spans="1:12" ht="15" x14ac:dyDescent="0.25">
      <c r="A315" s="25"/>
      <c r="B315" s="16"/>
      <c r="C315" s="11"/>
      <c r="D315" s="7" t="s">
        <v>30</v>
      </c>
      <c r="E315" s="50" t="s">
        <v>58</v>
      </c>
      <c r="F315" s="51">
        <v>180</v>
      </c>
      <c r="G315" s="51">
        <v>3.67</v>
      </c>
      <c r="H315" s="51">
        <v>5.76</v>
      </c>
      <c r="I315" s="51">
        <v>24.53</v>
      </c>
      <c r="J315" s="51">
        <v>164.7</v>
      </c>
      <c r="K315" s="52">
        <v>694</v>
      </c>
      <c r="L315" s="51">
        <v>9.5</v>
      </c>
    </row>
    <row r="316" spans="1:12" ht="15" x14ac:dyDescent="0.25">
      <c r="A316" s="25"/>
      <c r="B316" s="16"/>
      <c r="C316" s="11"/>
      <c r="D316" s="7" t="s">
        <v>31</v>
      </c>
      <c r="E316" s="50" t="s">
        <v>52</v>
      </c>
      <c r="F316" s="51">
        <v>200</v>
      </c>
      <c r="G316" s="51">
        <v>0.2</v>
      </c>
      <c r="H316" s="51">
        <v>0</v>
      </c>
      <c r="I316" s="51">
        <v>14</v>
      </c>
      <c r="J316" s="51">
        <v>28</v>
      </c>
      <c r="K316" s="52">
        <v>376</v>
      </c>
      <c r="L316" s="51">
        <v>2.61</v>
      </c>
    </row>
    <row r="317" spans="1:12" ht="15" x14ac:dyDescent="0.25">
      <c r="A317" s="25"/>
      <c r="B317" s="16"/>
      <c r="C317" s="11"/>
      <c r="D317" s="7" t="s">
        <v>32</v>
      </c>
      <c r="E317" s="50" t="s">
        <v>64</v>
      </c>
      <c r="F317" s="51">
        <v>20</v>
      </c>
      <c r="G317" s="51">
        <v>1.52</v>
      </c>
      <c r="H317" s="51">
        <v>0.16</v>
      </c>
      <c r="I317" s="51">
        <v>9.84</v>
      </c>
      <c r="J317" s="51">
        <v>47</v>
      </c>
      <c r="K317" s="52">
        <v>108</v>
      </c>
      <c r="L317" s="51">
        <v>2.9</v>
      </c>
    </row>
    <row r="318" spans="1:12" ht="15" x14ac:dyDescent="0.25">
      <c r="A318" s="25"/>
      <c r="B318" s="16"/>
      <c r="C318" s="11"/>
      <c r="D318" s="7" t="s">
        <v>33</v>
      </c>
      <c r="E318" s="50" t="s">
        <v>53</v>
      </c>
      <c r="F318" s="51">
        <v>30</v>
      </c>
      <c r="G318" s="51">
        <v>2.2799999999999998</v>
      </c>
      <c r="H318" s="51">
        <v>0.24</v>
      </c>
      <c r="I318" s="51">
        <v>14.76</v>
      </c>
      <c r="J318" s="51">
        <v>70.5</v>
      </c>
      <c r="K318" s="52">
        <v>109</v>
      </c>
      <c r="L318" s="51">
        <v>2.61</v>
      </c>
    </row>
    <row r="319" spans="1:12" ht="15" x14ac:dyDescent="0.25">
      <c r="A319" s="25"/>
      <c r="B319" s="16"/>
      <c r="C319" s="11"/>
      <c r="D319" s="6"/>
      <c r="E319" s="50" t="s">
        <v>54</v>
      </c>
      <c r="F319" s="51">
        <v>5</v>
      </c>
      <c r="G319" s="51">
        <v>0</v>
      </c>
      <c r="H319" s="51">
        <v>4.0999999999999996</v>
      </c>
      <c r="I319" s="51">
        <v>0.05</v>
      </c>
      <c r="J319" s="51">
        <v>37.5</v>
      </c>
      <c r="K319" s="52">
        <v>14</v>
      </c>
      <c r="L319" s="51">
        <v>5</v>
      </c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785</v>
      </c>
      <c r="G321" s="21">
        <f t="shared" ref="G321" si="206">SUM(G312:G320)</f>
        <v>24.839999999999996</v>
      </c>
      <c r="H321" s="21">
        <f t="shared" ref="H321" si="207">SUM(H312:H320)</f>
        <v>27.79</v>
      </c>
      <c r="I321" s="21">
        <f t="shared" ref="I321" si="208">SUM(I312:I320)</f>
        <v>93.44</v>
      </c>
      <c r="J321" s="21">
        <f t="shared" ref="J321" si="209">SUM(J312:J320)</f>
        <v>699.5</v>
      </c>
      <c r="K321" s="27"/>
      <c r="L321" s="21">
        <v>88.89</v>
      </c>
    </row>
    <row r="322" spans="1:12" ht="15" x14ac:dyDescent="0.25">
      <c r="A322" s="28">
        <f>A300</f>
        <v>2</v>
      </c>
      <c r="B322" s="14">
        <f>B300</f>
        <v>8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10">SUM(G322:G325)</f>
        <v>0</v>
      </c>
      <c r="H326" s="21">
        <f t="shared" ref="H326" si="211">SUM(H322:H325)</f>
        <v>0</v>
      </c>
      <c r="I326" s="21">
        <f t="shared" ref="I326" si="212">SUM(I322:I325)</f>
        <v>0</v>
      </c>
      <c r="J326" s="21">
        <f t="shared" ref="J326" si="213">SUM(J322:J325)</f>
        <v>0</v>
      </c>
      <c r="K326" s="27"/>
      <c r="L326" s="21">
        <f t="shared" ref="L326" si="214">SUM(L319:L325)</f>
        <v>93.89</v>
      </c>
    </row>
    <row r="327" spans="1:12" ht="15" x14ac:dyDescent="0.25">
      <c r="A327" s="28">
        <f>A300</f>
        <v>2</v>
      </c>
      <c r="B327" s="14">
        <f>B300</f>
        <v>8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15">SUM(G327:G332)</f>
        <v>0</v>
      </c>
      <c r="H333" s="21">
        <f t="shared" ref="H333" si="216">SUM(H327:H332)</f>
        <v>0</v>
      </c>
      <c r="I333" s="21">
        <f t="shared" ref="I333" si="217">SUM(I327:I332)</f>
        <v>0</v>
      </c>
      <c r="J333" s="21">
        <f t="shared" ref="J333" si="218">SUM(J327:J332)</f>
        <v>0</v>
      </c>
      <c r="K333" s="27"/>
      <c r="L333" s="21">
        <f t="shared" ref="L333" ca="1" si="219">SUM(L327:L335)</f>
        <v>0</v>
      </c>
    </row>
    <row r="334" spans="1:12" ht="15" x14ac:dyDescent="0.25">
      <c r="A334" s="28">
        <f>A300</f>
        <v>2</v>
      </c>
      <c r="B334" s="14">
        <f>B300</f>
        <v>8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0">SUM(G334:G339)</f>
        <v>0</v>
      </c>
      <c r="H340" s="21">
        <f t="shared" ref="H340" si="221">SUM(H334:H339)</f>
        <v>0</v>
      </c>
      <c r="I340" s="21">
        <f t="shared" ref="I340" si="222">SUM(I334:I339)</f>
        <v>0</v>
      </c>
      <c r="J340" s="21">
        <f t="shared" ref="J340" si="223">SUM(J334:J339)</f>
        <v>0</v>
      </c>
      <c r="K340" s="27"/>
      <c r="L340" s="21">
        <f t="shared" ref="L340" ca="1" si="22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8</v>
      </c>
      <c r="C341" s="123" t="s">
        <v>4</v>
      </c>
      <c r="D341" s="124"/>
      <c r="E341" s="33"/>
      <c r="F341" s="34">
        <f>F307+F311+F321+F326+F333+F340</f>
        <v>785</v>
      </c>
      <c r="G341" s="34">
        <f t="shared" ref="G341" si="225">G307+G311+G321+G326+G333+G340</f>
        <v>24.839999999999996</v>
      </c>
      <c r="H341" s="34">
        <f t="shared" ref="H341" si="226">H307+H311+H321+H326+H333+H340</f>
        <v>27.79</v>
      </c>
      <c r="I341" s="34">
        <f t="shared" ref="I341" si="227">I307+I311+I321+I326+I333+I340</f>
        <v>93.44</v>
      </c>
      <c r="J341" s="34">
        <f t="shared" ref="J341" si="228">J307+J311+J321+J326+J333+J340</f>
        <v>699.5</v>
      </c>
      <c r="K341" s="35"/>
      <c r="L341" s="34">
        <v>88.89</v>
      </c>
    </row>
    <row r="342" spans="1:12" ht="15" x14ac:dyDescent="0.25">
      <c r="A342" s="15">
        <v>2</v>
      </c>
      <c r="B342" s="16">
        <v>9</v>
      </c>
      <c r="C342" s="24" t="s">
        <v>20</v>
      </c>
      <c r="D342" s="5" t="s">
        <v>21</v>
      </c>
      <c r="E342" s="7"/>
      <c r="F342" s="64"/>
      <c r="G342" s="64"/>
      <c r="H342" s="64"/>
      <c r="I342" s="64"/>
      <c r="J342" s="64"/>
      <c r="K342" s="65"/>
      <c r="L342" s="64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10"/>
      <c r="F344" s="67"/>
      <c r="G344" s="67"/>
      <c r="H344" s="67"/>
      <c r="I344" s="67"/>
      <c r="J344" s="67"/>
      <c r="K344" s="68"/>
      <c r="L344" s="67"/>
    </row>
    <row r="345" spans="1:12" ht="15" x14ac:dyDescent="0.25">
      <c r="A345" s="15"/>
      <c r="B345" s="16"/>
      <c r="C345" s="11"/>
      <c r="D345" s="7" t="s">
        <v>23</v>
      </c>
      <c r="E345" s="73"/>
      <c r="F345" s="67"/>
      <c r="G345" s="67"/>
      <c r="H345" s="67"/>
      <c r="I345" s="67"/>
      <c r="J345" s="67"/>
      <c r="K345" s="68"/>
      <c r="L345" s="67"/>
    </row>
    <row r="346" spans="1:12" ht="15" x14ac:dyDescent="0.25">
      <c r="A346" s="15"/>
      <c r="B346" s="16"/>
      <c r="C346" s="11"/>
      <c r="D346" s="7" t="s">
        <v>24</v>
      </c>
      <c r="E346" s="70"/>
      <c r="F346" s="67"/>
      <c r="G346" s="67"/>
      <c r="H346" s="67"/>
      <c r="I346" s="67"/>
      <c r="J346" s="67"/>
      <c r="K346" s="68"/>
      <c r="L346" s="67"/>
    </row>
    <row r="347" spans="1:12" ht="15" x14ac:dyDescent="0.25">
      <c r="A347" s="15"/>
      <c r="B347" s="16"/>
      <c r="C347" s="11"/>
      <c r="D347" s="6"/>
      <c r="E347" s="73"/>
      <c r="F347" s="67"/>
      <c r="G347" s="67"/>
      <c r="H347" s="67"/>
      <c r="I347" s="67"/>
      <c r="J347" s="67"/>
      <c r="K347" s="68"/>
      <c r="L347" s="67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29">SUM(G342:G348)</f>
        <v>0</v>
      </c>
      <c r="H349" s="21">
        <f t="shared" ref="H349" si="230">SUM(H342:H348)</f>
        <v>0</v>
      </c>
      <c r="I349" s="21">
        <f t="shared" ref="I349" si="231">SUM(I342:I348)</f>
        <v>0</v>
      </c>
      <c r="J349" s="21">
        <f t="shared" ref="J349" si="232">SUM(J342:J348)</f>
        <v>0</v>
      </c>
      <c r="K349" s="27"/>
      <c r="L349" s="21">
        <f t="shared" ref="L349" si="233">SUM(L342:L348)</f>
        <v>0</v>
      </c>
    </row>
    <row r="350" spans="1:12" ht="15" x14ac:dyDescent="0.25">
      <c r="A350" s="14">
        <f>A342</f>
        <v>2</v>
      </c>
      <c r="B350" s="14">
        <f>B342</f>
        <v>9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34">SUM(G350:G352)</f>
        <v>0</v>
      </c>
      <c r="H353" s="21">
        <f t="shared" ref="H353" si="235">SUM(H350:H352)</f>
        <v>0</v>
      </c>
      <c r="I353" s="21">
        <f t="shared" ref="I353" si="236">SUM(I350:I352)</f>
        <v>0</v>
      </c>
      <c r="J353" s="21">
        <f t="shared" ref="J353" si="237">SUM(J350:J352)</f>
        <v>0</v>
      </c>
      <c r="K353" s="27"/>
      <c r="L353" s="21">
        <f t="shared" ref="L353" ca="1" si="238">SUM(L350:L358)</f>
        <v>0</v>
      </c>
    </row>
    <row r="354" spans="1:12" ht="15" x14ac:dyDescent="0.25">
      <c r="A354" s="14">
        <f>A342</f>
        <v>2</v>
      </c>
      <c r="B354" s="14">
        <f>B342</f>
        <v>9</v>
      </c>
      <c r="C354" s="10" t="s">
        <v>26</v>
      </c>
      <c r="D354" s="7" t="s">
        <v>27</v>
      </c>
      <c r="E354" s="50" t="s">
        <v>77</v>
      </c>
      <c r="F354" s="51">
        <v>60</v>
      </c>
      <c r="G354" s="51">
        <v>0.86</v>
      </c>
      <c r="H354" s="51">
        <v>3.65</v>
      </c>
      <c r="I354" s="51">
        <v>5.0199999999999996</v>
      </c>
      <c r="J354" s="51">
        <v>56.34</v>
      </c>
      <c r="K354" s="52">
        <v>52</v>
      </c>
      <c r="L354" s="51">
        <v>0.9</v>
      </c>
    </row>
    <row r="355" spans="1:12" ht="15" x14ac:dyDescent="0.25">
      <c r="A355" s="15"/>
      <c r="B355" s="16"/>
      <c r="C355" s="11"/>
      <c r="D355" s="7" t="s">
        <v>28</v>
      </c>
      <c r="E355" s="50" t="s">
        <v>61</v>
      </c>
      <c r="F355" s="51">
        <v>200</v>
      </c>
      <c r="G355" s="51">
        <v>32.71</v>
      </c>
      <c r="H355" s="51">
        <v>14.07</v>
      </c>
      <c r="I355" s="51">
        <v>14.83</v>
      </c>
      <c r="J355" s="51">
        <v>317.8</v>
      </c>
      <c r="K355" s="52">
        <v>103</v>
      </c>
      <c r="L355" s="51">
        <v>24.58</v>
      </c>
    </row>
    <row r="356" spans="1:12" ht="15" x14ac:dyDescent="0.25">
      <c r="A356" s="15"/>
      <c r="B356" s="16"/>
      <c r="C356" s="11"/>
      <c r="D356" s="7" t="s">
        <v>29</v>
      </c>
      <c r="E356" s="50" t="s">
        <v>74</v>
      </c>
      <c r="F356" s="51">
        <v>100</v>
      </c>
      <c r="G356" s="51">
        <v>15.55</v>
      </c>
      <c r="H356" s="51">
        <v>11.55</v>
      </c>
      <c r="I356" s="51">
        <v>15.7</v>
      </c>
      <c r="J356" s="51">
        <v>228.75</v>
      </c>
      <c r="K356" s="52">
        <v>268</v>
      </c>
      <c r="L356" s="51">
        <v>41.3</v>
      </c>
    </row>
    <row r="357" spans="1:12" ht="15" x14ac:dyDescent="0.25">
      <c r="A357" s="15"/>
      <c r="B357" s="16"/>
      <c r="C357" s="11"/>
      <c r="D357" s="7" t="s">
        <v>30</v>
      </c>
      <c r="E357" s="50" t="s">
        <v>67</v>
      </c>
      <c r="F357" s="51">
        <v>150</v>
      </c>
      <c r="G357" s="51">
        <v>7.46</v>
      </c>
      <c r="H357" s="51">
        <v>5.61</v>
      </c>
      <c r="I357" s="51">
        <v>35.840000000000003</v>
      </c>
      <c r="J357" s="51">
        <v>230.45</v>
      </c>
      <c r="K357" s="52">
        <v>679</v>
      </c>
      <c r="L357" s="51">
        <v>11.6</v>
      </c>
    </row>
    <row r="358" spans="1:12" ht="15" x14ac:dyDescent="0.25">
      <c r="A358" s="15"/>
      <c r="B358" s="16"/>
      <c r="C358" s="11"/>
      <c r="D358" s="7" t="s">
        <v>31</v>
      </c>
      <c r="E358" s="50" t="s">
        <v>59</v>
      </c>
      <c r="F358" s="51">
        <v>200</v>
      </c>
      <c r="G358" s="51">
        <v>0.04</v>
      </c>
      <c r="H358" s="51">
        <v>0</v>
      </c>
      <c r="I358" s="51">
        <v>24.76</v>
      </c>
      <c r="J358" s="51">
        <v>94.2</v>
      </c>
      <c r="K358" s="52">
        <v>349</v>
      </c>
      <c r="L358" s="51">
        <v>5</v>
      </c>
    </row>
    <row r="359" spans="1:12" ht="15" x14ac:dyDescent="0.25">
      <c r="A359" s="15"/>
      <c r="B359" s="16"/>
      <c r="C359" s="11"/>
      <c r="D359" s="7" t="s">
        <v>32</v>
      </c>
      <c r="E359" s="50" t="s">
        <v>64</v>
      </c>
      <c r="F359" s="51">
        <v>20</v>
      </c>
      <c r="G359" s="51">
        <v>1.52</v>
      </c>
      <c r="H359" s="51">
        <v>0.16</v>
      </c>
      <c r="I359" s="51">
        <v>9.84</v>
      </c>
      <c r="J359" s="51">
        <v>47</v>
      </c>
      <c r="K359" s="52">
        <v>108</v>
      </c>
      <c r="L359" s="51">
        <v>2.9</v>
      </c>
    </row>
    <row r="360" spans="1:12" ht="15" x14ac:dyDescent="0.25">
      <c r="A360" s="15"/>
      <c r="B360" s="16"/>
      <c r="C360" s="11"/>
      <c r="D360" s="7" t="s">
        <v>33</v>
      </c>
      <c r="E360" s="50" t="s">
        <v>53</v>
      </c>
      <c r="F360" s="51">
        <v>30</v>
      </c>
      <c r="G360" s="51">
        <v>2.2799999999999998</v>
      </c>
      <c r="H360" s="51">
        <v>0.24</v>
      </c>
      <c r="I360" s="51">
        <v>14.76</v>
      </c>
      <c r="J360" s="51">
        <v>70.5</v>
      </c>
      <c r="K360" s="52">
        <v>109</v>
      </c>
      <c r="L360" s="51">
        <v>2.61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760</v>
      </c>
      <c r="G363" s="21">
        <f t="shared" ref="G363" si="239">SUM(G354:G362)</f>
        <v>60.420000000000009</v>
      </c>
      <c r="H363" s="21">
        <f t="shared" ref="H363" si="240">SUM(H354:H362)</f>
        <v>35.28</v>
      </c>
      <c r="I363" s="21">
        <f t="shared" ref="I363" si="241">SUM(I354:I362)</f>
        <v>120.75000000000001</v>
      </c>
      <c r="J363" s="21">
        <f t="shared" ref="J363" si="242">SUM(J354:J362)</f>
        <v>1045.04</v>
      </c>
      <c r="K363" s="27"/>
      <c r="L363" s="21">
        <v>88.89</v>
      </c>
    </row>
    <row r="364" spans="1:12" ht="15" x14ac:dyDescent="0.25">
      <c r="A364" s="14">
        <f>A342</f>
        <v>2</v>
      </c>
      <c r="B364" s="14">
        <f>B342</f>
        <v>9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43">SUM(G364:G367)</f>
        <v>0</v>
      </c>
      <c r="H368" s="21">
        <f t="shared" ref="H368" si="244">SUM(H364:H367)</f>
        <v>0</v>
      </c>
      <c r="I368" s="21">
        <f t="shared" ref="I368" si="245">SUM(I364:I367)</f>
        <v>0</v>
      </c>
      <c r="J368" s="21">
        <f t="shared" ref="J368" si="246">SUM(J364:J367)</f>
        <v>0</v>
      </c>
      <c r="K368" s="27"/>
      <c r="L368" s="21">
        <f t="shared" ref="L368" si="247">SUM(L361:L367)</f>
        <v>88.89</v>
      </c>
    </row>
    <row r="369" spans="1:12" ht="15" x14ac:dyDescent="0.25">
      <c r="A369" s="14">
        <f>A342</f>
        <v>2</v>
      </c>
      <c r="B369" s="14">
        <f>B342</f>
        <v>9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48">SUM(G369:G374)</f>
        <v>0</v>
      </c>
      <c r="H375" s="21">
        <f t="shared" ref="H375" si="249">SUM(H369:H374)</f>
        <v>0</v>
      </c>
      <c r="I375" s="21">
        <f t="shared" ref="I375" si="250">SUM(I369:I374)</f>
        <v>0</v>
      </c>
      <c r="J375" s="21">
        <f t="shared" ref="J375" si="251">SUM(J369:J374)</f>
        <v>0</v>
      </c>
      <c r="K375" s="27"/>
      <c r="L375" s="21">
        <f t="shared" ref="L375" ca="1" si="252">SUM(L369:L377)</f>
        <v>0</v>
      </c>
    </row>
    <row r="376" spans="1:12" ht="15" x14ac:dyDescent="0.25">
      <c r="A376" s="14">
        <f>A342</f>
        <v>2</v>
      </c>
      <c r="B376" s="14">
        <f>B342</f>
        <v>9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53">SUM(G376:G381)</f>
        <v>0</v>
      </c>
      <c r="H382" s="21">
        <f t="shared" ref="H382" si="254">SUM(H376:H381)</f>
        <v>0</v>
      </c>
      <c r="I382" s="21">
        <f t="shared" ref="I382" si="255">SUM(I376:I381)</f>
        <v>0</v>
      </c>
      <c r="J382" s="21">
        <f t="shared" ref="J382" si="256">SUM(J376:J381)</f>
        <v>0</v>
      </c>
      <c r="K382" s="27"/>
      <c r="L382" s="21">
        <f t="shared" ref="L382" ca="1" si="257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9</v>
      </c>
      <c r="C383" s="123" t="s">
        <v>4</v>
      </c>
      <c r="D383" s="124"/>
      <c r="E383" s="33"/>
      <c r="F383" s="34">
        <f>F349+F353+F363+F368+F375+F382</f>
        <v>760</v>
      </c>
      <c r="G383" s="34">
        <f t="shared" ref="G383" si="258">G349+G353+G363+G368+G375+G382</f>
        <v>60.420000000000009</v>
      </c>
      <c r="H383" s="34">
        <f t="shared" ref="H383" si="259">H349+H353+H363+H368+H375+H382</f>
        <v>35.28</v>
      </c>
      <c r="I383" s="34">
        <f t="shared" ref="I383" si="260">I349+I353+I363+I368+I375+I382</f>
        <v>120.75000000000001</v>
      </c>
      <c r="J383" s="34">
        <f t="shared" ref="J383" si="261">J349+J353+J363+J368+J375+J382</f>
        <v>1045.04</v>
      </c>
      <c r="K383" s="35"/>
      <c r="L383" s="34">
        <v>88.89</v>
      </c>
    </row>
    <row r="384" spans="1:12" ht="15" x14ac:dyDescent="0.25">
      <c r="A384" s="22">
        <v>2</v>
      </c>
      <c r="B384" s="23">
        <v>10</v>
      </c>
      <c r="C384" s="24" t="s">
        <v>20</v>
      </c>
      <c r="D384" s="5" t="s">
        <v>21</v>
      </c>
      <c r="E384" s="90"/>
      <c r="F384" s="95"/>
      <c r="G384" s="96"/>
      <c r="H384" s="95"/>
      <c r="I384" s="95"/>
      <c r="J384" s="95"/>
      <c r="K384" s="97"/>
      <c r="L384" s="98"/>
    </row>
    <row r="385" spans="1:12" ht="15" x14ac:dyDescent="0.25">
      <c r="A385" s="25"/>
      <c r="B385" s="16"/>
      <c r="C385" s="11"/>
      <c r="D385" s="6"/>
      <c r="E385" s="91"/>
      <c r="F385" s="99"/>
      <c r="G385" s="99"/>
      <c r="H385" s="99"/>
      <c r="I385" s="99"/>
      <c r="J385" s="99"/>
      <c r="K385" s="100"/>
      <c r="L385" s="101"/>
    </row>
    <row r="386" spans="1:12" ht="15" x14ac:dyDescent="0.25">
      <c r="A386" s="25"/>
      <c r="B386" s="16"/>
      <c r="C386" s="11"/>
      <c r="D386" s="7" t="s">
        <v>22</v>
      </c>
      <c r="E386" s="93"/>
      <c r="F386" s="95"/>
      <c r="G386" s="95"/>
      <c r="H386" s="95"/>
      <c r="I386" s="95"/>
      <c r="J386" s="95"/>
      <c r="K386" s="102"/>
      <c r="L386" s="101"/>
    </row>
    <row r="387" spans="1:12" ht="15" x14ac:dyDescent="0.25">
      <c r="A387" s="25"/>
      <c r="B387" s="16"/>
      <c r="C387" s="11"/>
      <c r="D387" s="7" t="s">
        <v>23</v>
      </c>
      <c r="E387" s="93"/>
      <c r="F387" s="95"/>
      <c r="G387" s="95"/>
      <c r="H387" s="95"/>
      <c r="I387" s="95"/>
      <c r="J387" s="95"/>
      <c r="K387" s="103"/>
      <c r="L387" s="98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92"/>
      <c r="F389" s="67"/>
      <c r="G389" s="94"/>
      <c r="H389" s="94"/>
      <c r="I389" s="94"/>
      <c r="J389" s="67"/>
      <c r="K389" s="68"/>
      <c r="L389" s="67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62">SUM(G384:G390)</f>
        <v>0</v>
      </c>
      <c r="H391" s="21">
        <f t="shared" ref="H391" si="263">SUM(H384:H390)</f>
        <v>0</v>
      </c>
      <c r="I391" s="21">
        <f t="shared" ref="I391" si="264">SUM(I384:I390)</f>
        <v>0</v>
      </c>
      <c r="J391" s="21">
        <f t="shared" ref="J391" si="265">SUM(J384:J390)</f>
        <v>0</v>
      </c>
      <c r="K391" s="27"/>
      <c r="L391" s="21">
        <f t="shared" ref="L391:L433" si="266">SUM(L384:L390)</f>
        <v>0</v>
      </c>
    </row>
    <row r="392" spans="1:12" ht="15" x14ac:dyDescent="0.25">
      <c r="A392" s="28">
        <f>A384</f>
        <v>2</v>
      </c>
      <c r="B392" s="14">
        <f>B384</f>
        <v>10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67">SUM(G392:G394)</f>
        <v>0</v>
      </c>
      <c r="H395" s="21">
        <f t="shared" ref="H395" si="268">SUM(H392:H394)</f>
        <v>0</v>
      </c>
      <c r="I395" s="21">
        <f t="shared" ref="I395" si="269">SUM(I392:I394)</f>
        <v>0</v>
      </c>
      <c r="J395" s="21">
        <f t="shared" ref="J395" si="270">SUM(J392:J394)</f>
        <v>0</v>
      </c>
      <c r="K395" s="27"/>
      <c r="L395" s="21">
        <f t="shared" ref="L395" ca="1" si="271">SUM(L392:L400)</f>
        <v>0</v>
      </c>
    </row>
    <row r="396" spans="1:12" ht="15" x14ac:dyDescent="0.25">
      <c r="A396" s="28">
        <f>A384</f>
        <v>2</v>
      </c>
      <c r="B396" s="14">
        <f>B384</f>
        <v>10</v>
      </c>
      <c r="C396" s="10" t="s">
        <v>26</v>
      </c>
      <c r="D396" s="7" t="s">
        <v>27</v>
      </c>
      <c r="E396" s="50" t="s">
        <v>69</v>
      </c>
      <c r="F396" s="51">
        <v>60</v>
      </c>
      <c r="G396" s="51">
        <v>0.68</v>
      </c>
      <c r="H396" s="51">
        <v>3.71</v>
      </c>
      <c r="I396" s="51">
        <v>2.83</v>
      </c>
      <c r="J396" s="51">
        <v>47.46</v>
      </c>
      <c r="K396" s="52">
        <v>23</v>
      </c>
      <c r="L396" s="51">
        <v>0.7</v>
      </c>
    </row>
    <row r="397" spans="1:12" ht="15" x14ac:dyDescent="0.25">
      <c r="A397" s="25"/>
      <c r="B397" s="16"/>
      <c r="C397" s="11"/>
      <c r="D397" s="7" t="s">
        <v>28</v>
      </c>
      <c r="E397" s="50" t="s">
        <v>56</v>
      </c>
      <c r="F397" s="51">
        <v>200</v>
      </c>
      <c r="G397" s="51">
        <v>31.96</v>
      </c>
      <c r="H397" s="51">
        <v>15.71</v>
      </c>
      <c r="I397" s="51">
        <v>7.91</v>
      </c>
      <c r="J397" s="51">
        <v>301.8</v>
      </c>
      <c r="K397" s="52">
        <v>88</v>
      </c>
      <c r="L397" s="51">
        <v>25</v>
      </c>
    </row>
    <row r="398" spans="1:12" ht="15" x14ac:dyDescent="0.25">
      <c r="A398" s="25"/>
      <c r="B398" s="16"/>
      <c r="C398" s="11"/>
      <c r="D398" s="7" t="s">
        <v>29</v>
      </c>
      <c r="E398" s="50" t="s">
        <v>71</v>
      </c>
      <c r="F398" s="51">
        <v>160</v>
      </c>
      <c r="G398" s="51">
        <v>20.3</v>
      </c>
      <c r="H398" s="51">
        <v>17</v>
      </c>
      <c r="I398" s="51">
        <v>35.69</v>
      </c>
      <c r="J398" s="51">
        <v>377</v>
      </c>
      <c r="K398" s="52">
        <v>291</v>
      </c>
      <c r="L398" s="51">
        <v>38.68</v>
      </c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68</v>
      </c>
      <c r="F400" s="51">
        <v>200</v>
      </c>
      <c r="G400" s="51">
        <v>3.52</v>
      </c>
      <c r="H400" s="51">
        <v>3.72</v>
      </c>
      <c r="I400" s="51">
        <v>25.49</v>
      </c>
      <c r="J400" s="51">
        <v>145.19999999999999</v>
      </c>
      <c r="K400" s="52">
        <v>382</v>
      </c>
      <c r="L400" s="51">
        <v>14</v>
      </c>
    </row>
    <row r="401" spans="1:12" ht="15" x14ac:dyDescent="0.25">
      <c r="A401" s="25"/>
      <c r="B401" s="16"/>
      <c r="C401" s="11"/>
      <c r="D401" s="7" t="s">
        <v>32</v>
      </c>
      <c r="E401" s="50" t="s">
        <v>64</v>
      </c>
      <c r="F401" s="51">
        <v>20</v>
      </c>
      <c r="G401" s="51">
        <v>1.52</v>
      </c>
      <c r="H401" s="51">
        <v>0.16</v>
      </c>
      <c r="I401" s="51">
        <v>9.84</v>
      </c>
      <c r="J401" s="51">
        <v>47</v>
      </c>
      <c r="K401" s="52">
        <v>108</v>
      </c>
      <c r="L401" s="51">
        <v>2.9</v>
      </c>
    </row>
    <row r="402" spans="1:12" ht="15" x14ac:dyDescent="0.25">
      <c r="A402" s="25"/>
      <c r="B402" s="16"/>
      <c r="C402" s="11"/>
      <c r="D402" s="7" t="s">
        <v>33</v>
      </c>
      <c r="E402" s="50" t="s">
        <v>53</v>
      </c>
      <c r="F402" s="51">
        <v>30</v>
      </c>
      <c r="G402" s="51">
        <v>2.2799999999999998</v>
      </c>
      <c r="H402" s="51">
        <v>0.24</v>
      </c>
      <c r="I402" s="51">
        <v>14.76</v>
      </c>
      <c r="J402" s="51">
        <v>70.5</v>
      </c>
      <c r="K402" s="52">
        <v>109</v>
      </c>
      <c r="L402" s="51">
        <v>2.61</v>
      </c>
    </row>
    <row r="403" spans="1:12" ht="15" x14ac:dyDescent="0.25">
      <c r="A403" s="25"/>
      <c r="B403" s="16"/>
      <c r="C403" s="11"/>
      <c r="D403" s="6"/>
      <c r="E403" s="50" t="s">
        <v>54</v>
      </c>
      <c r="F403" s="51">
        <v>5</v>
      </c>
      <c r="G403" s="51">
        <v>0</v>
      </c>
      <c r="H403" s="51">
        <v>4.0999999999999996</v>
      </c>
      <c r="I403" s="51">
        <v>0.05</v>
      </c>
      <c r="J403" s="51">
        <v>37.5</v>
      </c>
      <c r="K403" s="52">
        <v>14</v>
      </c>
      <c r="L403" s="51">
        <v>5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675</v>
      </c>
      <c r="G405" s="21">
        <f t="shared" ref="G405" si="272">SUM(G396:G404)</f>
        <v>60.260000000000005</v>
      </c>
      <c r="H405" s="21">
        <f t="shared" ref="H405" si="273">SUM(H396:H404)</f>
        <v>44.64</v>
      </c>
      <c r="I405" s="21">
        <f t="shared" ref="I405" si="274">SUM(I396:I404)</f>
        <v>96.570000000000007</v>
      </c>
      <c r="J405" s="21">
        <f t="shared" ref="J405" si="275">SUM(J396:J404)</f>
        <v>1026.46</v>
      </c>
      <c r="K405" s="27"/>
      <c r="L405" s="21">
        <v>88.89</v>
      </c>
    </row>
    <row r="406" spans="1:12" ht="15" x14ac:dyDescent="0.25">
      <c r="A406" s="28">
        <f>A384</f>
        <v>2</v>
      </c>
      <c r="B406" s="14">
        <f>B384</f>
        <v>10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76">SUM(G406:G409)</f>
        <v>0</v>
      </c>
      <c r="H410" s="21">
        <f t="shared" ref="H410" si="277">SUM(H406:H409)</f>
        <v>0</v>
      </c>
      <c r="I410" s="21">
        <f t="shared" ref="I410" si="278">SUM(I406:I409)</f>
        <v>0</v>
      </c>
      <c r="J410" s="21">
        <f t="shared" ref="J410" si="279">SUM(J406:J409)</f>
        <v>0</v>
      </c>
      <c r="K410" s="27"/>
      <c r="L410" s="21">
        <f t="shared" ref="L410" si="280">SUM(L403:L409)</f>
        <v>93.89</v>
      </c>
    </row>
    <row r="411" spans="1:12" ht="15" x14ac:dyDescent="0.25">
      <c r="A411" s="28">
        <f>A384</f>
        <v>2</v>
      </c>
      <c r="B411" s="14">
        <f>B384</f>
        <v>10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81">SUM(G411:G416)</f>
        <v>0</v>
      </c>
      <c r="H417" s="21">
        <f t="shared" ref="H417" si="282">SUM(H411:H416)</f>
        <v>0</v>
      </c>
      <c r="I417" s="21">
        <f t="shared" ref="I417" si="283">SUM(I411:I416)</f>
        <v>0</v>
      </c>
      <c r="J417" s="21">
        <f t="shared" ref="J417" si="284">SUM(J411:J416)</f>
        <v>0</v>
      </c>
      <c r="K417" s="27"/>
      <c r="L417" s="21">
        <f t="shared" ref="L417" ca="1" si="285">SUM(L411:L419)</f>
        <v>0</v>
      </c>
    </row>
    <row r="418" spans="1:12" ht="15" x14ac:dyDescent="0.25">
      <c r="A418" s="28">
        <f>A384</f>
        <v>2</v>
      </c>
      <c r="B418" s="14">
        <f>B384</f>
        <v>10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86">SUM(G418:G423)</f>
        <v>0</v>
      </c>
      <c r="H424" s="21">
        <f t="shared" ref="H424" si="287">SUM(H418:H423)</f>
        <v>0</v>
      </c>
      <c r="I424" s="21">
        <f t="shared" ref="I424" si="288">SUM(I418:I423)</f>
        <v>0</v>
      </c>
      <c r="J424" s="21">
        <f t="shared" ref="J424" si="289">SUM(J418:J423)</f>
        <v>0</v>
      </c>
      <c r="K424" s="27"/>
      <c r="L424" s="21">
        <f t="shared" ref="L424" ca="1" si="290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10</v>
      </c>
      <c r="C425" s="123" t="s">
        <v>4</v>
      </c>
      <c r="D425" s="124"/>
      <c r="E425" s="33"/>
      <c r="F425" s="34">
        <f>F391+F395+F405+F410+F417+F424</f>
        <v>675</v>
      </c>
      <c r="G425" s="34">
        <f t="shared" ref="G425" si="291">G391+G395+G405+G410+G417+G424</f>
        <v>60.260000000000005</v>
      </c>
      <c r="H425" s="34">
        <f t="shared" ref="H425" si="292">H391+H395+H405+H410+H417+H424</f>
        <v>44.64</v>
      </c>
      <c r="I425" s="34">
        <f t="shared" ref="I425" si="293">I391+I395+I405+I410+I417+I424</f>
        <v>96.570000000000007</v>
      </c>
      <c r="J425" s="34">
        <f t="shared" ref="J425" si="294">J391+J395+J405+J410+J417+J424</f>
        <v>1026.46</v>
      </c>
      <c r="K425" s="35"/>
      <c r="L425" s="34">
        <v>88.89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90"/>
      <c r="F426" s="64"/>
      <c r="G426" s="64"/>
      <c r="H426" s="64"/>
      <c r="I426" s="64"/>
      <c r="J426" s="64"/>
      <c r="K426" s="65"/>
      <c r="L426" s="64"/>
    </row>
    <row r="427" spans="1:12" ht="15" x14ac:dyDescent="0.25">
      <c r="A427" s="25"/>
      <c r="B427" s="16"/>
      <c r="C427" s="11"/>
      <c r="D427" s="6"/>
      <c r="E427" s="90"/>
      <c r="F427" s="67"/>
      <c r="G427" s="67"/>
      <c r="H427" s="67"/>
      <c r="I427" s="67"/>
      <c r="J427" s="67"/>
      <c r="K427" s="68"/>
      <c r="L427" s="67"/>
    </row>
    <row r="428" spans="1:12" ht="15" x14ac:dyDescent="0.25">
      <c r="A428" s="25"/>
      <c r="B428" s="16"/>
      <c r="C428" s="11"/>
      <c r="D428" s="7" t="s">
        <v>22</v>
      </c>
      <c r="E428" s="92"/>
      <c r="F428" s="67"/>
      <c r="G428" s="67"/>
      <c r="H428" s="67"/>
      <c r="I428" s="67"/>
      <c r="J428" s="67"/>
      <c r="K428" s="68"/>
      <c r="L428" s="67"/>
    </row>
    <row r="429" spans="1:12" ht="15" x14ac:dyDescent="0.25">
      <c r="A429" s="25"/>
      <c r="B429" s="16"/>
      <c r="C429" s="11"/>
      <c r="D429" s="7" t="s">
        <v>23</v>
      </c>
      <c r="E429" s="90"/>
      <c r="F429" s="67"/>
      <c r="G429" s="67"/>
      <c r="H429" s="67"/>
      <c r="I429" s="67"/>
      <c r="J429" s="67"/>
      <c r="K429" s="68"/>
      <c r="L429" s="67"/>
    </row>
    <row r="430" spans="1:12" ht="15" x14ac:dyDescent="0.25">
      <c r="A430" s="25"/>
      <c r="B430" s="16"/>
      <c r="C430" s="11"/>
      <c r="D430" s="7" t="s">
        <v>24</v>
      </c>
      <c r="E430" s="92"/>
      <c r="F430" s="67"/>
      <c r="G430" s="67"/>
      <c r="H430" s="67"/>
      <c r="I430" s="67"/>
      <c r="J430" s="67"/>
      <c r="K430" s="68"/>
      <c r="L430" s="67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295">SUM(G426:G432)</f>
        <v>0</v>
      </c>
      <c r="H433" s="21">
        <f t="shared" ref="H433" si="296">SUM(H426:H432)</f>
        <v>0</v>
      </c>
      <c r="I433" s="21">
        <f t="shared" ref="I433" si="297">SUM(I426:I432)</f>
        <v>0</v>
      </c>
      <c r="J433" s="21">
        <f t="shared" ref="J433" si="298">SUM(J426:J432)</f>
        <v>0</v>
      </c>
      <c r="K433" s="27"/>
      <c r="L433" s="21">
        <f t="shared" si="266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299">SUM(G434:G436)</f>
        <v>0</v>
      </c>
      <c r="H437" s="21">
        <f t="shared" ref="H437" si="300">SUM(H434:H436)</f>
        <v>0</v>
      </c>
      <c r="I437" s="21">
        <f t="shared" ref="I437" si="301">SUM(I434:I436)</f>
        <v>0</v>
      </c>
      <c r="J437" s="21">
        <f t="shared" ref="J437" si="302">SUM(J434:J436)</f>
        <v>0</v>
      </c>
      <c r="K437" s="27"/>
      <c r="L437" s="21">
        <f t="shared" ref="L437" ca="1" si="303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04">SUM(G438:G446)</f>
        <v>0</v>
      </c>
      <c r="H447" s="21">
        <f t="shared" ref="H447" si="305">SUM(H438:H446)</f>
        <v>0</v>
      </c>
      <c r="I447" s="21">
        <f t="shared" ref="I447" si="306">SUM(I438:I446)</f>
        <v>0</v>
      </c>
      <c r="J447" s="21">
        <f t="shared" ref="J447" si="307">SUM(J438:J446)</f>
        <v>0</v>
      </c>
      <c r="K447" s="27"/>
      <c r="L447" s="21">
        <f t="shared" ref="L447" ca="1" si="308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09">SUM(G448:G451)</f>
        <v>0</v>
      </c>
      <c r="H452" s="21">
        <f t="shared" ref="H452" si="310">SUM(H448:H451)</f>
        <v>0</v>
      </c>
      <c r="I452" s="21">
        <f t="shared" ref="I452" si="311">SUM(I448:I451)</f>
        <v>0</v>
      </c>
      <c r="J452" s="21">
        <f t="shared" ref="J452" si="312">SUM(J448:J451)</f>
        <v>0</v>
      </c>
      <c r="K452" s="27"/>
      <c r="L452" s="21">
        <f t="shared" ref="L452" ca="1" si="313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14">SUM(G453:G458)</f>
        <v>0</v>
      </c>
      <c r="H459" s="21">
        <f t="shared" ref="H459" si="315">SUM(H453:H458)</f>
        <v>0</v>
      </c>
      <c r="I459" s="21">
        <f t="shared" ref="I459" si="316">SUM(I453:I458)</f>
        <v>0</v>
      </c>
      <c r="J459" s="21">
        <f t="shared" ref="J459" si="317">SUM(J453:J458)</f>
        <v>0</v>
      </c>
      <c r="K459" s="27"/>
      <c r="L459" s="21">
        <f t="shared" ref="L459" ca="1" si="318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19">SUM(G460:G465)</f>
        <v>0</v>
      </c>
      <c r="H466" s="21">
        <f t="shared" ref="H466" si="320">SUM(H460:H465)</f>
        <v>0</v>
      </c>
      <c r="I466" s="21">
        <f t="shared" ref="I466" si="321">SUM(I460:I465)</f>
        <v>0</v>
      </c>
      <c r="J466" s="21">
        <f t="shared" ref="J466" si="322">SUM(J460:J465)</f>
        <v>0</v>
      </c>
      <c r="K466" s="27"/>
      <c r="L466" s="21">
        <f t="shared" ref="L466" ca="1" si="323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123" t="s">
        <v>4</v>
      </c>
      <c r="D467" s="124"/>
      <c r="E467" s="33"/>
      <c r="F467" s="34">
        <f>F433+F437+F447+F452+F459+F466</f>
        <v>0</v>
      </c>
      <c r="G467" s="34">
        <f t="shared" ref="G467" si="324">G433+G437+G447+G452+G459+G466</f>
        <v>0</v>
      </c>
      <c r="H467" s="34">
        <f t="shared" ref="H467" si="325">H433+H437+H447+H452+H459+H466</f>
        <v>0</v>
      </c>
      <c r="I467" s="34">
        <f t="shared" ref="I467" si="326">I433+I437+I447+I452+I459+I466</f>
        <v>0</v>
      </c>
      <c r="J467" s="34">
        <f t="shared" ref="J467" si="327">J433+J437+J447+J452+J459+J466</f>
        <v>0</v>
      </c>
      <c r="K467" s="35"/>
      <c r="L467" s="34">
        <f t="shared" ref="L467" ca="1" si="328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89"/>
      <c r="F468" s="64"/>
      <c r="G468" s="109"/>
      <c r="H468" s="109"/>
      <c r="I468" s="109"/>
      <c r="J468" s="109"/>
      <c r="K468" s="112"/>
      <c r="L468" s="113"/>
    </row>
    <row r="469" spans="1:12" ht="15" x14ac:dyDescent="0.25">
      <c r="A469" s="25"/>
      <c r="B469" s="16"/>
      <c r="C469" s="11"/>
      <c r="D469" s="6"/>
      <c r="E469" s="89"/>
      <c r="F469" s="67"/>
      <c r="G469" s="109"/>
      <c r="H469" s="109"/>
      <c r="I469" s="109"/>
      <c r="J469" s="109"/>
      <c r="K469" s="112"/>
      <c r="L469" s="114"/>
    </row>
    <row r="470" spans="1:12" ht="15" x14ac:dyDescent="0.25">
      <c r="A470" s="25"/>
      <c r="B470" s="16"/>
      <c r="C470" s="11"/>
      <c r="D470" s="7" t="s">
        <v>22</v>
      </c>
      <c r="E470" s="89"/>
      <c r="F470" s="67"/>
      <c r="G470" s="109"/>
      <c r="H470" s="109"/>
      <c r="I470" s="109"/>
      <c r="J470" s="109"/>
      <c r="K470" s="112"/>
      <c r="L470" s="114"/>
    </row>
    <row r="471" spans="1:12" ht="15" x14ac:dyDescent="0.25">
      <c r="A471" s="25"/>
      <c r="B471" s="16"/>
      <c r="C471" s="11"/>
      <c r="D471" s="7" t="s">
        <v>23</v>
      </c>
      <c r="E471" s="105"/>
      <c r="F471" s="67"/>
      <c r="G471" s="67"/>
      <c r="H471" s="67"/>
      <c r="I471" s="67"/>
      <c r="J471" s="67"/>
      <c r="K471" s="68"/>
      <c r="L471" s="67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104"/>
      <c r="F473" s="67"/>
      <c r="G473" s="67"/>
      <c r="H473" s="67"/>
      <c r="I473" s="67"/>
      <c r="J473" s="67"/>
      <c r="K473" s="68"/>
      <c r="L473" s="67"/>
    </row>
    <row r="474" spans="1:12" ht="15" x14ac:dyDescent="0.25">
      <c r="A474" s="25"/>
      <c r="B474" s="16"/>
      <c r="C474" s="11"/>
      <c r="D474" s="6"/>
      <c r="E474" s="104"/>
      <c r="F474" s="67"/>
      <c r="G474" s="106"/>
      <c r="H474" s="109"/>
      <c r="I474" s="110"/>
      <c r="J474" s="111"/>
      <c r="K474" s="68"/>
      <c r="L474" s="67"/>
    </row>
    <row r="475" spans="1:12" ht="15" x14ac:dyDescent="0.25">
      <c r="A475" s="26"/>
      <c r="B475" s="18"/>
      <c r="C475" s="8"/>
      <c r="D475" s="19" t="s">
        <v>39</v>
      </c>
      <c r="E475" s="107"/>
      <c r="F475" s="21">
        <f>SUM(F468:F474)</f>
        <v>0</v>
      </c>
      <c r="G475" s="21">
        <f t="shared" ref="G475" si="329">SUM(G468:G474)</f>
        <v>0</v>
      </c>
      <c r="H475" s="108">
        <f t="shared" ref="H475" si="330">SUM(H468:H474)</f>
        <v>0</v>
      </c>
      <c r="I475" s="108">
        <f t="shared" ref="I475" si="331">SUM(I468:I474)</f>
        <v>0</v>
      </c>
      <c r="J475" s="108">
        <f t="shared" ref="J475" si="332">SUM(J468:J474)</f>
        <v>0</v>
      </c>
      <c r="K475" s="27"/>
      <c r="L475" s="21">
        <f t="shared" ref="L475:L517" si="333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34">SUM(G476:G478)</f>
        <v>0</v>
      </c>
      <c r="H479" s="21">
        <f t="shared" ref="H479" si="335">SUM(H476:H478)</f>
        <v>0</v>
      </c>
      <c r="I479" s="21">
        <f t="shared" ref="I479" si="336">SUM(I476:I478)</f>
        <v>0</v>
      </c>
      <c r="J479" s="21">
        <f t="shared" ref="J479" si="337">SUM(J476:J478)</f>
        <v>0</v>
      </c>
      <c r="K479" s="27"/>
      <c r="L479" s="21">
        <f t="shared" ref="L479" ca="1" si="338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39">SUM(G480:G488)</f>
        <v>0</v>
      </c>
      <c r="H489" s="21">
        <f t="shared" ref="H489" si="340">SUM(H480:H488)</f>
        <v>0</v>
      </c>
      <c r="I489" s="21">
        <f t="shared" ref="I489" si="341">SUM(I480:I488)</f>
        <v>0</v>
      </c>
      <c r="J489" s="21">
        <f t="shared" ref="J489" si="342">SUM(J480:J488)</f>
        <v>0</v>
      </c>
      <c r="K489" s="27"/>
      <c r="L489" s="21">
        <f t="shared" ref="L489" ca="1" si="343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44">SUM(G490:G493)</f>
        <v>0</v>
      </c>
      <c r="H494" s="21">
        <f t="shared" ref="H494" si="345">SUM(H490:H493)</f>
        <v>0</v>
      </c>
      <c r="I494" s="21">
        <f t="shared" ref="I494" si="346">SUM(I490:I493)</f>
        <v>0</v>
      </c>
      <c r="J494" s="21">
        <f t="shared" ref="J494" si="347">SUM(J490:J493)</f>
        <v>0</v>
      </c>
      <c r="K494" s="27"/>
      <c r="L494" s="21">
        <f t="shared" ref="L494" ca="1" si="348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49">SUM(G495:G500)</f>
        <v>0</v>
      </c>
      <c r="H501" s="21">
        <f t="shared" ref="H501" si="350">SUM(H495:H500)</f>
        <v>0</v>
      </c>
      <c r="I501" s="21">
        <f t="shared" ref="I501" si="351">SUM(I495:I500)</f>
        <v>0</v>
      </c>
      <c r="J501" s="21">
        <f t="shared" ref="J501" si="352">SUM(J495:J500)</f>
        <v>0</v>
      </c>
      <c r="K501" s="27"/>
      <c r="L501" s="21">
        <f t="shared" ref="L501" ca="1" si="353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54">SUM(G502:G507)</f>
        <v>0</v>
      </c>
      <c r="H508" s="21">
        <f t="shared" ref="H508" si="355">SUM(H502:H507)</f>
        <v>0</v>
      </c>
      <c r="I508" s="21">
        <f t="shared" ref="I508" si="356">SUM(I502:I507)</f>
        <v>0</v>
      </c>
      <c r="J508" s="21">
        <f t="shared" ref="J508" si="357">SUM(J502:J507)</f>
        <v>0</v>
      </c>
      <c r="K508" s="27"/>
      <c r="L508" s="21">
        <f t="shared" ref="L508" ca="1" si="358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123" t="s">
        <v>4</v>
      </c>
      <c r="D509" s="124"/>
      <c r="E509" s="33"/>
      <c r="F509" s="34">
        <f>F475+F479+F489+F494+F501+F508</f>
        <v>0</v>
      </c>
      <c r="G509" s="34">
        <f t="shared" ref="G509" si="359">G475+G479+G489+G494+G501+G508</f>
        <v>0</v>
      </c>
      <c r="H509" s="34">
        <f t="shared" ref="H509" si="360">H475+H479+H489+H494+H501+H508</f>
        <v>0</v>
      </c>
      <c r="I509" s="34">
        <f t="shared" ref="I509" si="361">I475+I479+I489+I494+I501+I508</f>
        <v>0</v>
      </c>
      <c r="J509" s="34">
        <f t="shared" ref="J509" si="362">J475+J479+J489+J494+J501+J508</f>
        <v>0</v>
      </c>
      <c r="K509" s="35"/>
      <c r="L509" s="34">
        <f t="shared" ref="L509" ca="1" si="363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10"/>
      <c r="F512" s="67"/>
      <c r="G512" s="67"/>
      <c r="H512" s="67"/>
      <c r="I512" s="67"/>
      <c r="J512" s="67"/>
      <c r="K512" s="68"/>
      <c r="L512" s="67"/>
    </row>
    <row r="513" spans="1:12" ht="15" x14ac:dyDescent="0.25">
      <c r="A513" s="25"/>
      <c r="B513" s="16"/>
      <c r="C513" s="11"/>
      <c r="D513" s="7" t="s">
        <v>23</v>
      </c>
      <c r="E513" s="115"/>
      <c r="F513" s="67"/>
      <c r="G513" s="67"/>
      <c r="H513" s="67"/>
      <c r="I513" s="67"/>
      <c r="J513" s="67"/>
      <c r="K513" s="68"/>
      <c r="L513" s="67"/>
    </row>
    <row r="514" spans="1:12" ht="15" x14ac:dyDescent="0.25">
      <c r="A514" s="25"/>
      <c r="B514" s="16"/>
      <c r="C514" s="11"/>
      <c r="D514" s="7" t="s">
        <v>24</v>
      </c>
      <c r="E514" s="11"/>
      <c r="F514" s="67"/>
      <c r="G514" s="67"/>
      <c r="H514" s="116"/>
      <c r="I514" s="67"/>
      <c r="J514" s="67"/>
      <c r="K514" s="68"/>
      <c r="L514" s="67"/>
    </row>
    <row r="515" spans="1:12" ht="15" x14ac:dyDescent="0.25">
      <c r="A515" s="25"/>
      <c r="B515" s="16"/>
      <c r="C515" s="11"/>
      <c r="D515" s="6"/>
      <c r="E515" s="73"/>
      <c r="F515" s="81"/>
      <c r="G515" s="81"/>
      <c r="H515" s="81"/>
      <c r="I515" s="81"/>
      <c r="J515" s="81"/>
      <c r="K515" s="117"/>
      <c r="L515" s="118"/>
    </row>
    <row r="516" spans="1:12" ht="15" x14ac:dyDescent="0.25">
      <c r="A516" s="25"/>
      <c r="B516" s="16"/>
      <c r="C516" s="11"/>
      <c r="D516" s="6"/>
      <c r="E516" s="73"/>
      <c r="F516" s="81"/>
      <c r="G516" s="81"/>
      <c r="H516" s="81"/>
      <c r="I516" s="81"/>
      <c r="J516" s="81"/>
      <c r="K516" s="119"/>
      <c r="L516" s="120"/>
    </row>
    <row r="517" spans="1:12" ht="15" x14ac:dyDescent="0.25">
      <c r="A517" s="26"/>
      <c r="B517" s="18"/>
      <c r="C517" s="8"/>
      <c r="D517" s="19" t="s">
        <v>39</v>
      </c>
      <c r="E517" s="9"/>
      <c r="F517" s="121">
        <f>SUM(F510:F516)</f>
        <v>0</v>
      </c>
      <c r="G517" s="121">
        <f t="shared" ref="G517" si="364">SUM(G510:G516)</f>
        <v>0</v>
      </c>
      <c r="H517" s="121">
        <f t="shared" ref="H517" si="365">SUM(H510:H516)</f>
        <v>0</v>
      </c>
      <c r="I517" s="121">
        <f t="shared" ref="I517" si="366">SUM(I510:I516)</f>
        <v>0</v>
      </c>
      <c r="J517" s="121">
        <f t="shared" ref="J517" si="367">SUM(J510:J516)</f>
        <v>0</v>
      </c>
      <c r="K517" s="122"/>
      <c r="L517" s="121">
        <f t="shared" si="333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68">SUM(G518:G520)</f>
        <v>0</v>
      </c>
      <c r="H521" s="21">
        <f t="shared" ref="H521" si="369">SUM(H518:H520)</f>
        <v>0</v>
      </c>
      <c r="I521" s="21">
        <f t="shared" ref="I521" si="370">SUM(I518:I520)</f>
        <v>0</v>
      </c>
      <c r="J521" s="21">
        <f t="shared" ref="J521" si="371">SUM(J518:J520)</f>
        <v>0</v>
      </c>
      <c r="K521" s="27"/>
      <c r="L521" s="21">
        <f t="shared" ref="L521" ca="1" si="372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73">SUM(G522:G530)</f>
        <v>0</v>
      </c>
      <c r="H531" s="21">
        <f t="shared" ref="H531" si="374">SUM(H522:H530)</f>
        <v>0</v>
      </c>
      <c r="I531" s="21">
        <f t="shared" ref="I531" si="375">SUM(I522:I530)</f>
        <v>0</v>
      </c>
      <c r="J531" s="21">
        <f t="shared" ref="J531" si="376">SUM(J522:J530)</f>
        <v>0</v>
      </c>
      <c r="K531" s="27"/>
      <c r="L531" s="21">
        <f t="shared" ref="L531" ca="1" si="377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78">SUM(G532:G535)</f>
        <v>0</v>
      </c>
      <c r="H536" s="21">
        <f t="shared" ref="H536" si="379">SUM(H532:H535)</f>
        <v>0</v>
      </c>
      <c r="I536" s="21">
        <f t="shared" ref="I536" si="380">SUM(I532:I535)</f>
        <v>0</v>
      </c>
      <c r="J536" s="21">
        <f t="shared" ref="J536" si="381">SUM(J532:J535)</f>
        <v>0</v>
      </c>
      <c r="K536" s="27"/>
      <c r="L536" s="21">
        <f t="shared" ref="L536" ca="1" si="382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83">SUM(G537:G542)</f>
        <v>0</v>
      </c>
      <c r="H543" s="21">
        <f t="shared" ref="H543" si="384">SUM(H537:H542)</f>
        <v>0</v>
      </c>
      <c r="I543" s="21">
        <f t="shared" ref="I543" si="385">SUM(I537:I542)</f>
        <v>0</v>
      </c>
      <c r="J543" s="21">
        <f t="shared" ref="J543" si="386">SUM(J537:J542)</f>
        <v>0</v>
      </c>
      <c r="K543" s="27"/>
      <c r="L543" s="21">
        <f t="shared" ref="L543" ca="1" si="387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88">SUM(G544:G549)</f>
        <v>0</v>
      </c>
      <c r="H550" s="21">
        <f t="shared" ref="H550" si="389">SUM(H544:H549)</f>
        <v>0</v>
      </c>
      <c r="I550" s="21">
        <f t="shared" ref="I550" si="390">SUM(I544:I549)</f>
        <v>0</v>
      </c>
      <c r="J550" s="21">
        <f t="shared" ref="J550" si="391">SUM(J544:J549)</f>
        <v>0</v>
      </c>
      <c r="K550" s="27"/>
      <c r="L550" s="21">
        <f t="shared" ref="L550" ca="1" si="392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123" t="s">
        <v>4</v>
      </c>
      <c r="D551" s="124"/>
      <c r="E551" s="33"/>
      <c r="F551" s="34">
        <f>F517+F521+F531+F536+F543+F550</f>
        <v>0</v>
      </c>
      <c r="G551" s="34">
        <f t="shared" ref="G551" si="393">G517+G521+G531+G536+G543+G550</f>
        <v>0</v>
      </c>
      <c r="H551" s="34">
        <f t="shared" ref="H551" si="394">H517+H521+H531+H536+H543+H550</f>
        <v>0</v>
      </c>
      <c r="I551" s="34">
        <f t="shared" ref="I551" si="395">I517+I521+I531+I536+I543+I550</f>
        <v>0</v>
      </c>
      <c r="J551" s="34">
        <f t="shared" ref="J551" si="396">J517+J521+J531+J536+J543+J550</f>
        <v>0</v>
      </c>
      <c r="K551" s="35"/>
      <c r="L551" s="34">
        <f t="shared" ref="L551" ca="1" si="397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98">SUM(G552:G558)</f>
        <v>0</v>
      </c>
      <c r="H559" s="21">
        <f t="shared" ref="H559" si="399">SUM(H552:H558)</f>
        <v>0</v>
      </c>
      <c r="I559" s="21">
        <f t="shared" ref="I559" si="400">SUM(I552:I558)</f>
        <v>0</v>
      </c>
      <c r="J559" s="21">
        <f t="shared" ref="J559" si="401">SUM(J552:J558)</f>
        <v>0</v>
      </c>
      <c r="K559" s="27"/>
      <c r="L559" s="21">
        <f t="shared" ref="L559" si="402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03">SUM(G560:G562)</f>
        <v>0</v>
      </c>
      <c r="H563" s="21">
        <f t="shared" ref="H563" si="404">SUM(H560:H562)</f>
        <v>0</v>
      </c>
      <c r="I563" s="21">
        <f t="shared" ref="I563" si="405">SUM(I560:I562)</f>
        <v>0</v>
      </c>
      <c r="J563" s="21">
        <f t="shared" ref="J563" si="406">SUM(J560:J562)</f>
        <v>0</v>
      </c>
      <c r="K563" s="27"/>
      <c r="L563" s="21">
        <f t="shared" ref="L563" ca="1" si="407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08">SUM(G564:G572)</f>
        <v>0</v>
      </c>
      <c r="H573" s="21">
        <f t="shared" ref="H573" si="409">SUM(H564:H572)</f>
        <v>0</v>
      </c>
      <c r="I573" s="21">
        <f t="shared" ref="I573" si="410">SUM(I564:I572)</f>
        <v>0</v>
      </c>
      <c r="J573" s="21">
        <f t="shared" ref="J573" si="411">SUM(J564:J572)</f>
        <v>0</v>
      </c>
      <c r="K573" s="27"/>
      <c r="L573" s="21">
        <f t="shared" ref="L573" ca="1" si="412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13">SUM(G574:G577)</f>
        <v>0</v>
      </c>
      <c r="H578" s="21">
        <f t="shared" ref="H578" si="414">SUM(H574:H577)</f>
        <v>0</v>
      </c>
      <c r="I578" s="21">
        <f t="shared" ref="I578" si="415">SUM(I574:I577)</f>
        <v>0</v>
      </c>
      <c r="J578" s="21">
        <f t="shared" ref="J578" si="416">SUM(J574:J577)</f>
        <v>0</v>
      </c>
      <c r="K578" s="27"/>
      <c r="L578" s="21">
        <f t="shared" ref="L578" ca="1" si="417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18">SUM(G579:G584)</f>
        <v>0</v>
      </c>
      <c r="H585" s="21">
        <f t="shared" ref="H585" si="419">SUM(H579:H584)</f>
        <v>0</v>
      </c>
      <c r="I585" s="21">
        <f t="shared" ref="I585" si="420">SUM(I579:I584)</f>
        <v>0</v>
      </c>
      <c r="J585" s="21">
        <f t="shared" ref="J585" si="421">SUM(J579:J584)</f>
        <v>0</v>
      </c>
      <c r="K585" s="27"/>
      <c r="L585" s="21">
        <f t="shared" ref="L585" ca="1" si="422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23">SUM(G586:G591)</f>
        <v>0</v>
      </c>
      <c r="H592" s="21">
        <f t="shared" ref="H592" si="424">SUM(H586:H591)</f>
        <v>0</v>
      </c>
      <c r="I592" s="21">
        <f t="shared" ref="I592" si="425">SUM(I586:I591)</f>
        <v>0</v>
      </c>
      <c r="J592" s="21">
        <f t="shared" ref="J592" si="426">SUM(J586:J591)</f>
        <v>0</v>
      </c>
      <c r="K592" s="27"/>
      <c r="L592" s="21">
        <f t="shared" ref="L592" ca="1" si="427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128" t="s">
        <v>4</v>
      </c>
      <c r="D593" s="129"/>
      <c r="E593" s="39"/>
      <c r="F593" s="40">
        <f>F559+F563+F573+F578+F585+F592</f>
        <v>0</v>
      </c>
      <c r="G593" s="40">
        <f t="shared" ref="G593" si="428">G559+G563+G573+G578+G585+G592</f>
        <v>0</v>
      </c>
      <c r="H593" s="40">
        <f t="shared" ref="H593" si="429">H559+H563+H573+H578+H585+H592</f>
        <v>0</v>
      </c>
      <c r="I593" s="40">
        <f t="shared" ref="I593" si="430">I559+I563+I573+I578+I585+I592</f>
        <v>0</v>
      </c>
      <c r="J593" s="40">
        <f t="shared" ref="J593" si="431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130" t="s">
        <v>5</v>
      </c>
      <c r="D594" s="130"/>
      <c r="E594" s="13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748.6</v>
      </c>
      <c r="G594" s="42">
        <f t="shared" ref="G594:L594" si="432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47.118999999999993</v>
      </c>
      <c r="H594" s="42">
        <f t="shared" si="432"/>
        <v>35.320000000000007</v>
      </c>
      <c r="I594" s="42">
        <f t="shared" si="432"/>
        <v>115.41600000000001</v>
      </c>
      <c r="J594" s="42">
        <f t="shared" si="432"/>
        <v>895.3275000000001</v>
      </c>
      <c r="K594" s="42"/>
      <c r="L594" s="42" t="e">
        <f t="shared" ca="1" si="432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</cp:lastModifiedBy>
  <dcterms:created xsi:type="dcterms:W3CDTF">2022-05-16T14:23:56Z</dcterms:created>
  <dcterms:modified xsi:type="dcterms:W3CDTF">2023-10-18T11:24:02Z</dcterms:modified>
</cp:coreProperties>
</file>